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ogen\Desktop\a iz edija\GODIŠNI IZVJ. 31.12.2022. RAZ 22\KONSOLIDACIJA 31.12.2022. RAZ 23\31.12.2023.razina 23 za dostavu ministarstv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E284" i="9" s="1"/>
  <c r="F284" i="9"/>
  <c r="F275" i="9" s="1"/>
  <c r="H283" i="9"/>
  <c r="G283" i="9"/>
  <c r="F283" i="9"/>
  <c r="F282" i="9"/>
  <c r="H281" i="9"/>
  <c r="E281" i="9" s="1"/>
  <c r="B281" i="9" s="1"/>
  <c r="G281" i="9"/>
  <c r="F281" i="9"/>
  <c r="H280" i="9"/>
  <c r="G280" i="9"/>
  <c r="F280" i="9"/>
  <c r="E280" i="9"/>
  <c r="B280" i="9" s="1"/>
  <c r="H279" i="9"/>
  <c r="G279" i="9"/>
  <c r="E279" i="9" s="1"/>
  <c r="B279" i="9" s="1"/>
  <c r="F279" i="9"/>
  <c r="F278" i="9"/>
  <c r="F277" i="9"/>
  <c r="F276" i="9"/>
  <c r="L274" i="9"/>
  <c r="F274" i="9" s="1"/>
  <c r="H274" i="9"/>
  <c r="B274" i="9"/>
  <c r="I273" i="9"/>
  <c r="H273" i="9"/>
  <c r="F273" i="9"/>
  <c r="E272" i="9"/>
  <c r="M271" i="9"/>
  <c r="L271" i="9"/>
  <c r="F271" i="9" s="1"/>
  <c r="B271" i="9" s="1"/>
  <c r="E271" i="9"/>
  <c r="M270" i="9"/>
  <c r="L270" i="9"/>
  <c r="E270" i="9"/>
  <c r="M269" i="9"/>
  <c r="F269" i="9" s="1"/>
  <c r="L269" i="9"/>
  <c r="E269" i="9"/>
  <c r="M268" i="9"/>
  <c r="L268" i="9"/>
  <c r="F268" i="9"/>
  <c r="E268" i="9"/>
  <c r="M267" i="9"/>
  <c r="L267" i="9"/>
  <c r="F267" i="9" s="1"/>
  <c r="B267" i="9" s="1"/>
  <c r="E267" i="9"/>
  <c r="M266" i="9"/>
  <c r="L266" i="9"/>
  <c r="F266" i="9" s="1"/>
  <c r="B266" i="9" s="1"/>
  <c r="E266" i="9"/>
  <c r="M265" i="9"/>
  <c r="F265" i="9" s="1"/>
  <c r="L265" i="9"/>
  <c r="E265" i="9"/>
  <c r="B265" i="9" s="1"/>
  <c r="M264" i="9"/>
  <c r="L264" i="9"/>
  <c r="F264" i="9"/>
  <c r="E264" i="9"/>
  <c r="M263" i="9"/>
  <c r="L263" i="9"/>
  <c r="F263" i="9" s="1"/>
  <c r="B263" i="9" s="1"/>
  <c r="E263" i="9"/>
  <c r="M262" i="9"/>
  <c r="L262" i="9"/>
  <c r="F262" i="9" s="1"/>
  <c r="B262" i="9" s="1"/>
  <c r="E262" i="9"/>
  <c r="M261" i="9"/>
  <c r="F261" i="9" s="1"/>
  <c r="L261" i="9"/>
  <c r="E261" i="9"/>
  <c r="B261" i="9" s="1"/>
  <c r="M260" i="9"/>
  <c r="L260" i="9"/>
  <c r="F260" i="9"/>
  <c r="E260" i="9"/>
  <c r="M259" i="9"/>
  <c r="L259" i="9"/>
  <c r="F259" i="9" s="1"/>
  <c r="B259" i="9" s="1"/>
  <c r="E259" i="9"/>
  <c r="M258" i="9"/>
  <c r="L258" i="9"/>
  <c r="E258" i="9"/>
  <c r="M257" i="9"/>
  <c r="F257" i="9" s="1"/>
  <c r="L257" i="9"/>
  <c r="E257" i="9"/>
  <c r="M256" i="9"/>
  <c r="L256" i="9"/>
  <c r="F256" i="9"/>
  <c r="E256" i="9"/>
  <c r="M255" i="9"/>
  <c r="L255" i="9"/>
  <c r="F255" i="9" s="1"/>
  <c r="B255" i="9" s="1"/>
  <c r="E255" i="9"/>
  <c r="M254" i="9"/>
  <c r="L254" i="9"/>
  <c r="E254" i="9"/>
  <c r="M253" i="9"/>
  <c r="F253" i="9" s="1"/>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s="1"/>
  <c r="B239" i="9" s="1"/>
  <c r="E239" i="9"/>
  <c r="M238" i="9"/>
  <c r="L238" i="9"/>
  <c r="F238" i="9" s="1"/>
  <c r="B238" i="9" s="1"/>
  <c r="E238" i="9"/>
  <c r="M237" i="9"/>
  <c r="L237" i="9"/>
  <c r="E237" i="9"/>
  <c r="M236" i="9"/>
  <c r="L236" i="9"/>
  <c r="F236" i="9"/>
  <c r="E236" i="9"/>
  <c r="B236" i="9" s="1"/>
  <c r="M235" i="9"/>
  <c r="L235" i="9"/>
  <c r="F235" i="9" s="1"/>
  <c r="E235" i="9"/>
  <c r="M234" i="9"/>
  <c r="L234" i="9"/>
  <c r="F234" i="9" s="1"/>
  <c r="B234" i="9" s="1"/>
  <c r="E234" i="9"/>
  <c r="M233" i="9"/>
  <c r="L233" i="9"/>
  <c r="F233" i="9" s="1"/>
  <c r="B233" i="9" s="1"/>
  <c r="E233" i="9"/>
  <c r="M232" i="9"/>
  <c r="L232" i="9"/>
  <c r="F232" i="9"/>
  <c r="E232" i="9"/>
  <c r="B232" i="9" s="1"/>
  <c r="M231" i="9"/>
  <c r="L231" i="9"/>
  <c r="F231" i="9" s="1"/>
  <c r="E231" i="9"/>
  <c r="M230" i="9"/>
  <c r="L230" i="9"/>
  <c r="F230" i="9" s="1"/>
  <c r="B230" i="9" s="1"/>
  <c r="E230" i="9"/>
  <c r="M229" i="9"/>
  <c r="L229" i="9"/>
  <c r="F229" i="9" s="1"/>
  <c r="B229" i="9" s="1"/>
  <c r="E229" i="9"/>
  <c r="M228" i="9"/>
  <c r="L228" i="9"/>
  <c r="F228" i="9"/>
  <c r="E228" i="9"/>
  <c r="B228" i="9" s="1"/>
  <c r="M227" i="9"/>
  <c r="L227" i="9"/>
  <c r="F227" i="9" s="1"/>
  <c r="E227" i="9"/>
  <c r="M226" i="9"/>
  <c r="L226" i="9"/>
  <c r="E226" i="9"/>
  <c r="H225" i="9"/>
  <c r="E225" i="9" s="1"/>
  <c r="B225" i="9" s="1"/>
  <c r="G225" i="9"/>
  <c r="F225" i="9"/>
  <c r="M224" i="9"/>
  <c r="F224" i="9" s="1"/>
  <c r="B224" i="9" s="1"/>
  <c r="L224" i="9"/>
  <c r="E224" i="9"/>
  <c r="M223" i="9"/>
  <c r="L223" i="9"/>
  <c r="F223" i="9"/>
  <c r="E223" i="9"/>
  <c r="B223" i="9" s="1"/>
  <c r="M222" i="9"/>
  <c r="L222" i="9"/>
  <c r="F222" i="9"/>
  <c r="B222" i="9" s="1"/>
  <c r="E222" i="9"/>
  <c r="M221" i="9"/>
  <c r="L221" i="9"/>
  <c r="F221" i="9" s="1"/>
  <c r="E221" i="9"/>
  <c r="M220" i="9"/>
  <c r="L220" i="9"/>
  <c r="F220" i="9"/>
  <c r="B220" i="9" s="1"/>
  <c r="E220" i="9"/>
  <c r="M219" i="9"/>
  <c r="L219" i="9"/>
  <c r="F219" i="9" s="1"/>
  <c r="E219" i="9"/>
  <c r="M218" i="9"/>
  <c r="L218" i="9"/>
  <c r="F218" i="9" s="1"/>
  <c r="E218" i="9"/>
  <c r="B218" i="9"/>
  <c r="M217" i="9"/>
  <c r="L217" i="9"/>
  <c r="E217" i="9"/>
  <c r="M216" i="9"/>
  <c r="L216" i="9"/>
  <c r="E216" i="9"/>
  <c r="M215" i="9"/>
  <c r="L215" i="9"/>
  <c r="F215" i="9"/>
  <c r="E215" i="9"/>
  <c r="B215" i="9" s="1"/>
  <c r="M214" i="9"/>
  <c r="L214" i="9"/>
  <c r="F214" i="9" s="1"/>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B71" i="9" s="1"/>
  <c r="F71" i="9"/>
  <c r="H70" i="9"/>
  <c r="G70" i="9"/>
  <c r="F70" i="9"/>
  <c r="H69" i="9"/>
  <c r="E69" i="9" s="1"/>
  <c r="B69" i="9" s="1"/>
  <c r="G69" i="9"/>
  <c r="F69" i="9"/>
  <c r="H68" i="9"/>
  <c r="G68" i="9"/>
  <c r="F68" i="9"/>
  <c r="E68" i="9"/>
  <c r="B68" i="9" s="1"/>
  <c r="H67" i="9"/>
  <c r="G67" i="9"/>
  <c r="E67" i="9" s="1"/>
  <c r="B67" i="9" s="1"/>
  <c r="F67" i="9"/>
  <c r="H66" i="9"/>
  <c r="G66" i="9"/>
  <c r="F66" i="9"/>
  <c r="H65" i="9"/>
  <c r="E65" i="9" s="1"/>
  <c r="B65" i="9" s="1"/>
  <c r="G65" i="9"/>
  <c r="F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B57" i="9" s="1"/>
  <c r="G57" i="9"/>
  <c r="F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F30" i="9"/>
  <c r="H29" i="9"/>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B23" i="9" s="1"/>
  <c r="F23" i="9"/>
  <c r="H22" i="9"/>
  <c r="G22" i="9"/>
  <c r="F22" i="9"/>
  <c r="H21" i="9"/>
  <c r="E21" i="9" s="1"/>
  <c r="B21" i="9" s="1"/>
  <c r="G21" i="9"/>
  <c r="F21" i="9"/>
  <c r="F20" i="9"/>
  <c r="F4" i="9"/>
  <c r="O3" i="9"/>
  <c r="G274" i="9" s="1"/>
  <c r="E274" i="9" s="1"/>
  <c r="I3" i="9"/>
  <c r="H3" i="9"/>
  <c r="G3" i="9"/>
  <c r="D101" i="8"/>
  <c r="D95" i="8"/>
  <c r="D90" i="8"/>
  <c r="D85" i="8"/>
  <c r="D80" i="8"/>
  <c r="D75" i="8"/>
  <c r="D70" i="8"/>
  <c r="D65" i="8"/>
  <c r="D60" i="8"/>
  <c r="D55" i="8"/>
  <c r="D50" i="8"/>
  <c r="D44" i="8"/>
  <c r="D36" i="8"/>
  <c r="D26" i="8"/>
  <c r="D24" i="8"/>
  <c r="C1499" i="1" s="1"/>
  <c r="D18" i="8"/>
  <c r="D8" i="8"/>
  <c r="D6" i="8" s="1"/>
  <c r="E44" i="7"/>
  <c r="D44" i="7"/>
  <c r="E39" i="7"/>
  <c r="D39" i="7"/>
  <c r="D38" i="7" s="1"/>
  <c r="E38" i="7"/>
  <c r="E30" i="7"/>
  <c r="D30" i="7"/>
  <c r="E23" i="7"/>
  <c r="D23" i="7"/>
  <c r="E22" i="7"/>
  <c r="D22" i="7"/>
  <c r="E14" i="7"/>
  <c r="D14" i="7"/>
  <c r="E7" i="7"/>
  <c r="E6" i="7"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D122" i="6"/>
  <c r="F122" i="6" s="1"/>
  <c r="F121" i="6"/>
  <c r="F120" i="6"/>
  <c r="F119" i="6"/>
  <c r="E118" i="6"/>
  <c r="F118" i="6"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D245" i="5" s="1"/>
  <c r="F249" i="5"/>
  <c r="F248" i="5"/>
  <c r="F247" i="5"/>
  <c r="F246" i="5"/>
  <c r="E246" i="5"/>
  <c r="D246" i="5"/>
  <c r="F244" i="5"/>
  <c r="F243" i="5"/>
  <c r="E242" i="5"/>
  <c r="E238" i="5" s="1"/>
  <c r="D242" i="5"/>
  <c r="F242" i="5" s="1"/>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98" i="5"/>
  <c r="F197" i="5"/>
  <c r="F196" i="5"/>
  <c r="F195" i="5"/>
  <c r="F194" i="5"/>
  <c r="F193" i="5"/>
  <c r="F192" i="5"/>
  <c r="F191" i="5"/>
  <c r="E191" i="5"/>
  <c r="E190" i="5" s="1"/>
  <c r="H291" i="9" s="1"/>
  <c r="D191" i="5"/>
  <c r="F190" i="5"/>
  <c r="D190" i="5"/>
  <c r="G291" i="9" s="1"/>
  <c r="F189" i="5"/>
  <c r="F188" i="5"/>
  <c r="F187" i="5"/>
  <c r="F186" i="5"/>
  <c r="F185" i="5"/>
  <c r="F184" i="5"/>
  <c r="F183" i="5"/>
  <c r="F182" i="5"/>
  <c r="F181" i="5"/>
  <c r="F180" i="5"/>
  <c r="E180" i="5"/>
  <c r="D180" i="5"/>
  <c r="D177" i="5" s="1"/>
  <c r="G289" i="9" s="1"/>
  <c r="F179" i="5"/>
  <c r="F178" i="5"/>
  <c r="E177" i="5"/>
  <c r="H289" i="9" s="1"/>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F87" i="5"/>
  <c r="D87" i="5"/>
  <c r="F86" i="5"/>
  <c r="F85" i="5"/>
  <c r="F84" i="5"/>
  <c r="F83" i="5"/>
  <c r="F82" i="5"/>
  <c r="F81" i="5"/>
  <c r="F80" i="5"/>
  <c r="E79" i="5"/>
  <c r="D79" i="5"/>
  <c r="E78" i="5"/>
  <c r="F77" i="5"/>
  <c r="F76" i="5"/>
  <c r="F75" i="5"/>
  <c r="F74" i="5"/>
  <c r="F73" i="5"/>
  <c r="F72" i="5"/>
  <c r="F71" i="5"/>
  <c r="E70" i="5"/>
  <c r="E69" i="5" s="1"/>
  <c r="D70" i="5"/>
  <c r="D69" i="5" s="1"/>
  <c r="F69"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E12" i="5" s="1"/>
  <c r="D990"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E590" i="4"/>
  <c r="E580" i="4" s="1"/>
  <c r="D590" i="4"/>
  <c r="F589" i="4"/>
  <c r="F588" i="4"/>
  <c r="F587" i="4"/>
  <c r="E587" i="4"/>
  <c r="D587" i="4"/>
  <c r="F586" i="4"/>
  <c r="F585" i="4"/>
  <c r="E585" i="4"/>
  <c r="D585" i="4"/>
  <c r="F584" i="4"/>
  <c r="F583" i="4"/>
  <c r="F582" i="4"/>
  <c r="E581" i="4"/>
  <c r="D581" i="4"/>
  <c r="D580" i="4" s="1"/>
  <c r="F579" i="4"/>
  <c r="F578" i="4"/>
  <c r="E577" i="4"/>
  <c r="D577" i="4"/>
  <c r="F577" i="4" s="1"/>
  <c r="F576" i="4"/>
  <c r="F575" i="4"/>
  <c r="E574" i="4"/>
  <c r="D574" i="4"/>
  <c r="F573" i="4"/>
  <c r="F572" i="4"/>
  <c r="E571" i="4"/>
  <c r="E567" i="4" s="1"/>
  <c r="D561" i="1"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E529" i="4" s="1"/>
  <c r="D530" i="4"/>
  <c r="F530" i="4" s="1"/>
  <c r="D529" i="4"/>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20" i="4"/>
  <c r="E418" i="4"/>
  <c r="D418" i="4"/>
  <c r="F418" i="4" s="1"/>
  <c r="E417" i="4"/>
  <c r="E644" i="4" s="1"/>
  <c r="D417" i="4"/>
  <c r="D644" i="4" s="1"/>
  <c r="C638" i="1" s="1"/>
  <c r="E416" i="4"/>
  <c r="E643" i="4" s="1"/>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E363" i="4" s="1"/>
  <c r="D358" i="1" s="1"/>
  <c r="D383" i="4"/>
  <c r="F382" i="4"/>
  <c r="F381" i="4"/>
  <c r="F380" i="4"/>
  <c r="F379"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E352" i="4"/>
  <c r="E351" i="4" s="1"/>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E311" i="4" s="1"/>
  <c r="D306" i="1" s="1"/>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E240" i="4"/>
  <c r="D236" i="1" s="1"/>
  <c r="D240" i="4"/>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E196" i="4" s="1"/>
  <c r="D202" i="4"/>
  <c r="F201" i="4"/>
  <c r="F200" i="4"/>
  <c r="F199" i="4"/>
  <c r="F198" i="4"/>
  <c r="E197" i="4"/>
  <c r="D197" i="4"/>
  <c r="F195" i="4"/>
  <c r="F194" i="4"/>
  <c r="F193" i="4"/>
  <c r="F192" i="4"/>
  <c r="F191" i="4"/>
  <c r="F190" i="4"/>
  <c r="F189" i="4"/>
  <c r="E188" i="4"/>
  <c r="E163" i="4" s="1"/>
  <c r="D188" i="4"/>
  <c r="F188" i="4" s="1"/>
  <c r="F187" i="4"/>
  <c r="F186" i="4"/>
  <c r="F185" i="4"/>
  <c r="F184" i="4"/>
  <c r="F183" i="4"/>
  <c r="F182" i="4"/>
  <c r="F181" i="4"/>
  <c r="F180" i="4"/>
  <c r="F179" i="4"/>
  <c r="F178" i="4"/>
  <c r="E177" i="4"/>
  <c r="D177" i="4"/>
  <c r="F177" i="4" s="1"/>
  <c r="F176" i="4"/>
  <c r="F175" i="4"/>
  <c r="F174" i="4"/>
  <c r="F173" i="4"/>
  <c r="F172" i="4"/>
  <c r="F171" i="4"/>
  <c r="F170" i="4"/>
  <c r="E169" i="4"/>
  <c r="D169" i="4"/>
  <c r="C165" i="1" s="1"/>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4" i="4" s="1"/>
  <c r="F132" i="4"/>
  <c r="F131" i="4"/>
  <c r="F130" i="4"/>
  <c r="F129" i="4"/>
  <c r="E128" i="4"/>
  <c r="E124" i="4" s="1"/>
  <c r="D120" i="1" s="1"/>
  <c r="D128" i="4"/>
  <c r="F127" i="4"/>
  <c r="F126" i="4"/>
  <c r="E125" i="4"/>
  <c r="D125" i="4"/>
  <c r="F123" i="4"/>
  <c r="F122" i="4"/>
  <c r="F121" i="4"/>
  <c r="E120" i="4"/>
  <c r="D120" i="4"/>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4" i="4"/>
  <c r="F63" i="4"/>
  <c r="E62" i="4"/>
  <c r="D62" i="4"/>
  <c r="F61" i="4"/>
  <c r="F60" i="4"/>
  <c r="E59" i="4"/>
  <c r="F59" i="4" s="1"/>
  <c r="D59" i="4"/>
  <c r="F58" i="4"/>
  <c r="F57" i="4"/>
  <c r="F56" i="4"/>
  <c r="F55" i="4"/>
  <c r="E54" i="4"/>
  <c r="D54" i="4"/>
  <c r="F54" i="4" s="1"/>
  <c r="F53" i="4"/>
  <c r="F52" i="4"/>
  <c r="F51" i="4"/>
  <c r="E51" i="4"/>
  <c r="D51" i="4"/>
  <c r="F49" i="4"/>
  <c r="F48" i="4"/>
  <c r="F47" i="4"/>
  <c r="F46" i="4"/>
  <c r="E45" i="4"/>
  <c r="E44" i="4" s="1"/>
  <c r="D45"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6" i="1"/>
  <c r="C1576" i="1"/>
  <c r="G1576" i="1" s="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H1564" i="1"/>
  <c r="C1564" i="1"/>
  <c r="G1564" i="1" s="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G1536" i="1"/>
  <c r="C1536" i="1"/>
  <c r="H1535" i="1"/>
  <c r="G1535" i="1"/>
  <c r="C1535" i="1"/>
  <c r="G1534" i="1"/>
  <c r="C1534" i="1"/>
  <c r="H1534" i="1" s="1"/>
  <c r="C1533" i="1"/>
  <c r="H1532" i="1"/>
  <c r="G1532" i="1"/>
  <c r="C1532" i="1"/>
  <c r="H1531" i="1"/>
  <c r="G1531" i="1"/>
  <c r="C1531" i="1"/>
  <c r="G1530" i="1"/>
  <c r="C1530" i="1"/>
  <c r="H1530" i="1" s="1"/>
  <c r="C1529" i="1"/>
  <c r="H1528" i="1"/>
  <c r="C1528" i="1"/>
  <c r="G1528" i="1" s="1"/>
  <c r="H1527" i="1"/>
  <c r="G1527" i="1"/>
  <c r="C1527" i="1"/>
  <c r="G1526" i="1"/>
  <c r="C1526" i="1"/>
  <c r="H1526" i="1" s="1"/>
  <c r="C1525" i="1"/>
  <c r="H1523" i="1"/>
  <c r="G1523" i="1"/>
  <c r="C1523" i="1"/>
  <c r="G1522" i="1"/>
  <c r="C1522" i="1"/>
  <c r="H1522" i="1" s="1"/>
  <c r="C1521" i="1"/>
  <c r="H1520" i="1"/>
  <c r="G1520" i="1"/>
  <c r="C1520" i="1"/>
  <c r="H1519" i="1"/>
  <c r="G1519" i="1"/>
  <c r="C1519" i="1"/>
  <c r="H1516" i="1"/>
  <c r="C1516" i="1"/>
  <c r="G1516" i="1" s="1"/>
  <c r="H1515" i="1"/>
  <c r="G1515" i="1"/>
  <c r="C1515" i="1"/>
  <c r="G1514" i="1"/>
  <c r="C1514" i="1"/>
  <c r="H1514" i="1" s="1"/>
  <c r="C1513" i="1"/>
  <c r="H1512" i="1"/>
  <c r="C1512" i="1"/>
  <c r="G1512" i="1" s="1"/>
  <c r="H1511" i="1"/>
  <c r="G1511" i="1"/>
  <c r="C1511" i="1"/>
  <c r="G1510" i="1"/>
  <c r="C1510" i="1"/>
  <c r="H1510" i="1" s="1"/>
  <c r="C1509" i="1"/>
  <c r="H1508" i="1"/>
  <c r="C1508" i="1"/>
  <c r="G1508" i="1" s="1"/>
  <c r="H1507" i="1"/>
  <c r="G1507" i="1"/>
  <c r="C1507" i="1"/>
  <c r="G1506" i="1"/>
  <c r="C1506" i="1"/>
  <c r="H1506" i="1" s="1"/>
  <c r="C1505" i="1"/>
  <c r="H1504" i="1"/>
  <c r="C1504" i="1"/>
  <c r="G1504" i="1" s="1"/>
  <c r="H1503" i="1"/>
  <c r="G1503" i="1"/>
  <c r="C1503" i="1"/>
  <c r="G1502" i="1"/>
  <c r="C1502" i="1"/>
  <c r="H1502" i="1" s="1"/>
  <c r="C1501" i="1"/>
  <c r="H1500" i="1"/>
  <c r="C1500" i="1"/>
  <c r="G1500" i="1" s="1"/>
  <c r="H1499" i="1"/>
  <c r="G1499" i="1"/>
  <c r="G1498" i="1"/>
  <c r="C1498" i="1"/>
  <c r="H1498" i="1" s="1"/>
  <c r="C1497" i="1"/>
  <c r="H1496" i="1"/>
  <c r="C1496" i="1"/>
  <c r="G1496" i="1" s="1"/>
  <c r="H1495" i="1"/>
  <c r="G1495" i="1"/>
  <c r="C1495" i="1"/>
  <c r="G1494" i="1"/>
  <c r="C1494" i="1"/>
  <c r="H1494" i="1" s="1"/>
  <c r="C1493" i="1"/>
  <c r="H1492" i="1"/>
  <c r="C1492" i="1"/>
  <c r="G1492" i="1" s="1"/>
  <c r="H1491" i="1"/>
  <c r="G1491" i="1"/>
  <c r="C1491" i="1"/>
  <c r="G1490" i="1"/>
  <c r="C1490" i="1"/>
  <c r="H1490" i="1" s="1"/>
  <c r="C1489" i="1"/>
  <c r="H1488" i="1"/>
  <c r="C1488" i="1"/>
  <c r="G1488" i="1" s="1"/>
  <c r="H1487" i="1"/>
  <c r="G1487" i="1"/>
  <c r="C1487" i="1"/>
  <c r="C1486" i="1"/>
  <c r="H1486" i="1" s="1"/>
  <c r="C1485" i="1"/>
  <c r="H1484" i="1"/>
  <c r="C1484" i="1"/>
  <c r="G1484" i="1" s="1"/>
  <c r="H1483" i="1"/>
  <c r="G1483" i="1"/>
  <c r="C1483" i="1"/>
  <c r="C1482" i="1"/>
  <c r="H1482" i="1" s="1"/>
  <c r="C1481" i="1"/>
  <c r="H1480" i="1"/>
  <c r="C1480" i="1"/>
  <c r="G1480" i="1" s="1"/>
  <c r="J1479" i="1"/>
  <c r="D1479" i="1"/>
  <c r="C1479" i="1"/>
  <c r="H1478" i="1"/>
  <c r="G1478" i="1"/>
  <c r="D1478" i="1"/>
  <c r="C1478" i="1"/>
  <c r="J1478" i="1" s="1"/>
  <c r="J1477" i="1"/>
  <c r="D1477" i="1"/>
  <c r="C1477" i="1"/>
  <c r="H1476" i="1"/>
  <c r="G1476" i="1"/>
  <c r="D1476" i="1"/>
  <c r="C1476" i="1"/>
  <c r="J1476" i="1" s="1"/>
  <c r="H1475" i="1"/>
  <c r="G1475" i="1"/>
  <c r="D1475" i="1"/>
  <c r="C1475" i="1"/>
  <c r="J1474" i="1"/>
  <c r="D1474" i="1"/>
  <c r="C1474" i="1"/>
  <c r="H1473" i="1"/>
  <c r="G1473" i="1"/>
  <c r="D1473" i="1"/>
  <c r="C1473" i="1"/>
  <c r="J1473" i="1" s="1"/>
  <c r="J1472" i="1"/>
  <c r="D1472" i="1"/>
  <c r="C1472" i="1"/>
  <c r="H1471" i="1"/>
  <c r="G1471" i="1"/>
  <c r="D1471" i="1"/>
  <c r="C1471" i="1"/>
  <c r="J1471" i="1" s="1"/>
  <c r="H1470" i="1"/>
  <c r="G1470" i="1"/>
  <c r="D1470" i="1"/>
  <c r="C1470" i="1"/>
  <c r="H1469" i="1"/>
  <c r="G1469" i="1"/>
  <c r="D1469" i="1"/>
  <c r="C1469" i="1"/>
  <c r="J1468" i="1"/>
  <c r="D1468" i="1"/>
  <c r="C1468" i="1"/>
  <c r="H1467" i="1"/>
  <c r="G1467" i="1"/>
  <c r="D1467" i="1"/>
  <c r="C1467" i="1"/>
  <c r="J1467" i="1" s="1"/>
  <c r="J1466" i="1"/>
  <c r="D1466" i="1"/>
  <c r="C1466" i="1"/>
  <c r="H1465" i="1"/>
  <c r="G1465" i="1"/>
  <c r="D1465" i="1"/>
  <c r="C1465" i="1"/>
  <c r="J1465" i="1" s="1"/>
  <c r="J1464" i="1"/>
  <c r="D1464" i="1"/>
  <c r="C1464" i="1"/>
  <c r="H1463" i="1"/>
  <c r="G1463" i="1"/>
  <c r="D1463" i="1"/>
  <c r="C1463" i="1"/>
  <c r="J1463" i="1" s="1"/>
  <c r="J1462" i="1"/>
  <c r="D1462" i="1"/>
  <c r="C1462" i="1"/>
  <c r="D1461" i="1"/>
  <c r="C1461" i="1"/>
  <c r="H1460" i="1"/>
  <c r="G1460" i="1"/>
  <c r="I1460" i="1" s="1"/>
  <c r="D1460" i="1"/>
  <c r="C1460" i="1"/>
  <c r="J1460" i="1" s="1"/>
  <c r="D1459" i="1"/>
  <c r="C1459" i="1"/>
  <c r="J1459" i="1" s="1"/>
  <c r="H1458" i="1"/>
  <c r="G1458" i="1"/>
  <c r="I1458" i="1" s="1"/>
  <c r="D1458" i="1"/>
  <c r="C1458" i="1"/>
  <c r="J1458" i="1" s="1"/>
  <c r="D1457" i="1"/>
  <c r="C1457" i="1"/>
  <c r="J1457" i="1" s="1"/>
  <c r="H1456" i="1"/>
  <c r="G1456" i="1"/>
  <c r="I1456" i="1" s="1"/>
  <c r="D1456" i="1"/>
  <c r="C1456" i="1"/>
  <c r="J1456" i="1" s="1"/>
  <c r="D1455" i="1"/>
  <c r="C1455" i="1"/>
  <c r="J1455" i="1" s="1"/>
  <c r="D1454" i="1"/>
  <c r="C1454" i="1"/>
  <c r="D1453" i="1"/>
  <c r="C1453" i="1"/>
  <c r="H1452" i="1"/>
  <c r="G1452" i="1"/>
  <c r="I1452" i="1" s="1"/>
  <c r="D1452" i="1"/>
  <c r="C1452" i="1"/>
  <c r="J1452" i="1" s="1"/>
  <c r="D1451" i="1"/>
  <c r="C1451" i="1"/>
  <c r="J1451" i="1" s="1"/>
  <c r="H1450" i="1"/>
  <c r="G1450" i="1"/>
  <c r="I1450" i="1" s="1"/>
  <c r="D1450" i="1"/>
  <c r="C1450" i="1"/>
  <c r="J1450" i="1" s="1"/>
  <c r="D1449" i="1"/>
  <c r="C1449" i="1"/>
  <c r="J1449" i="1" s="1"/>
  <c r="H1448" i="1"/>
  <c r="G1448" i="1"/>
  <c r="I1448" i="1" s="1"/>
  <c r="D1448" i="1"/>
  <c r="C1448" i="1"/>
  <c r="J1448" i="1" s="1"/>
  <c r="D1447" i="1"/>
  <c r="C1447" i="1"/>
  <c r="J1447" i="1" s="1"/>
  <c r="H1446" i="1"/>
  <c r="G1446" i="1"/>
  <c r="I1446" i="1" s="1"/>
  <c r="D1446" i="1"/>
  <c r="C1446" i="1"/>
  <c r="J1446" i="1" s="1"/>
  <c r="D1445" i="1"/>
  <c r="C1445" i="1"/>
  <c r="G1445" i="1" s="1"/>
  <c r="D1444" i="1"/>
  <c r="G1444" i="1" s="1"/>
  <c r="C1444" i="1"/>
  <c r="D1443" i="1"/>
  <c r="C1443" i="1"/>
  <c r="D1442" i="1"/>
  <c r="G1442" i="1" s="1"/>
  <c r="C1442" i="1"/>
  <c r="D1441" i="1"/>
  <c r="C1441" i="1"/>
  <c r="D1440" i="1"/>
  <c r="G1440" i="1" s="1"/>
  <c r="I1440" i="1" s="1"/>
  <c r="C1440" i="1"/>
  <c r="H1440" i="1" s="1"/>
  <c r="D1439" i="1"/>
  <c r="C1439" i="1"/>
  <c r="D1438" i="1"/>
  <c r="C1438" i="1"/>
  <c r="G1438" i="1" s="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C1410" i="1"/>
  <c r="H1410" i="1" s="1"/>
  <c r="D1409" i="1"/>
  <c r="C1409" i="1"/>
  <c r="H1409" i="1" s="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G1263"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D1228" i="1"/>
  <c r="C1228" i="1"/>
  <c r="D1227" i="1"/>
  <c r="C1227" i="1"/>
  <c r="H1226" i="1"/>
  <c r="G1226" i="1"/>
  <c r="D1226" i="1"/>
  <c r="C1226" i="1"/>
  <c r="H1225" i="1"/>
  <c r="G1225" i="1"/>
  <c r="D1225" i="1"/>
  <c r="C1225" i="1"/>
  <c r="D1224" i="1"/>
  <c r="G1224" i="1" s="1"/>
  <c r="C1224" i="1"/>
  <c r="D1223" i="1"/>
  <c r="G1223" i="1" s="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C998" i="1"/>
  <c r="D997" i="1"/>
  <c r="G997" i="1" s="1"/>
  <c r="C997" i="1"/>
  <c r="H996" i="1"/>
  <c r="G996" i="1"/>
  <c r="D996" i="1"/>
  <c r="C996" i="1"/>
  <c r="H995" i="1"/>
  <c r="G995" i="1"/>
  <c r="D995" i="1"/>
  <c r="C995" i="1"/>
  <c r="H994" i="1"/>
  <c r="G994" i="1"/>
  <c r="D994" i="1"/>
  <c r="C994" i="1"/>
  <c r="D993" i="1"/>
  <c r="C993" i="1"/>
  <c r="H993" i="1" s="1"/>
  <c r="H992" i="1"/>
  <c r="G992" i="1"/>
  <c r="D992" i="1"/>
  <c r="C992" i="1"/>
  <c r="D991" i="1"/>
  <c r="C991" i="1"/>
  <c r="H991" i="1" s="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H413" i="1"/>
  <c r="G413" i="1"/>
  <c r="D413" i="1"/>
  <c r="C413" i="1"/>
  <c r="D412"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D238" i="1"/>
  <c r="C238" i="1"/>
  <c r="G238" i="1" s="1"/>
  <c r="H237" i="1"/>
  <c r="G237" i="1"/>
  <c r="D237" i="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H170" i="1"/>
  <c r="G170" i="1"/>
  <c r="D170" i="1"/>
  <c r="C170" i="1"/>
  <c r="H169" i="1"/>
  <c r="G169" i="1"/>
  <c r="D169" i="1"/>
  <c r="C169" i="1"/>
  <c r="D168" i="1"/>
  <c r="C168" i="1"/>
  <c r="H168" i="1" s="1"/>
  <c r="H167" i="1"/>
  <c r="D167" i="1"/>
  <c r="C167" i="1"/>
  <c r="G167" i="1" s="1"/>
  <c r="H166" i="1"/>
  <c r="G166" i="1"/>
  <c r="D166" i="1"/>
  <c r="C166" i="1"/>
  <c r="D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C131" i="1"/>
  <c r="D130" i="1"/>
  <c r="D129" i="1"/>
  <c r="H128" i="1"/>
  <c r="G128" i="1"/>
  <c r="D128" i="1"/>
  <c r="C128" i="1"/>
  <c r="H127" i="1"/>
  <c r="G127" i="1"/>
  <c r="D127" i="1"/>
  <c r="C127" i="1"/>
  <c r="H126" i="1"/>
  <c r="G126" i="1"/>
  <c r="D126" i="1"/>
  <c r="C126" i="1"/>
  <c r="H125" i="1"/>
  <c r="D125" i="1"/>
  <c r="G125" i="1" s="1"/>
  <c r="C125"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G85" i="1"/>
  <c r="D85" i="1"/>
  <c r="H85" i="1" s="1"/>
  <c r="C85" i="1"/>
  <c r="H84" i="1"/>
  <c r="G84" i="1"/>
  <c r="D84" i="1"/>
  <c r="C84" i="1"/>
  <c r="H83" i="1"/>
  <c r="G83" i="1"/>
  <c r="D83" i="1"/>
  <c r="C83" i="1"/>
  <c r="G82" i="1"/>
  <c r="D82" i="1"/>
  <c r="C82" i="1"/>
  <c r="H82" i="1" s="1"/>
  <c r="G81" i="1"/>
  <c r="D81" i="1"/>
  <c r="C81" i="1"/>
  <c r="H81" i="1" s="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409" i="1" l="1"/>
  <c r="G1410" i="1"/>
  <c r="F216" i="9"/>
  <c r="B216" i="9" s="1"/>
  <c r="G998" i="1"/>
  <c r="H998" i="1"/>
  <c r="H997" i="1"/>
  <c r="D12" i="5"/>
  <c r="C990" i="1" s="1"/>
  <c r="F245" i="5"/>
  <c r="C1222" i="1"/>
  <c r="H1227" i="1"/>
  <c r="G173" i="1"/>
  <c r="G176" i="1"/>
  <c r="G165" i="1"/>
  <c r="H165" i="1"/>
  <c r="G168" i="1"/>
  <c r="H1223" i="1"/>
  <c r="E7" i="5"/>
  <c r="F12" i="5"/>
  <c r="H990" i="1"/>
  <c r="D1154" i="1"/>
  <c r="H1224" i="1"/>
  <c r="G1228" i="1"/>
  <c r="E245" i="5"/>
  <c r="D1222" i="1" s="1"/>
  <c r="H1222" i="1" s="1"/>
  <c r="G1227" i="1"/>
  <c r="F250" i="5"/>
  <c r="G990" i="1"/>
  <c r="G991" i="1"/>
  <c r="G993" i="1"/>
  <c r="F13" i="5"/>
  <c r="H289" i="1"/>
  <c r="H412" i="1"/>
  <c r="G288" i="1"/>
  <c r="G412" i="1"/>
  <c r="D643" i="4"/>
  <c r="H638" i="1"/>
  <c r="G638" i="1"/>
  <c r="G289" i="1"/>
  <c r="C411" i="1"/>
  <c r="F417" i="4"/>
  <c r="E273" i="9"/>
  <c r="B273" i="9" s="1"/>
  <c r="F416" i="4"/>
  <c r="H669" i="1"/>
  <c r="E29" i="9"/>
  <c r="B29" i="9" s="1"/>
  <c r="G669" i="1"/>
  <c r="G668" i="1"/>
  <c r="G236" i="1"/>
  <c r="H236" i="1"/>
  <c r="F240" i="4"/>
  <c r="E224" i="4"/>
  <c r="D220" i="1" s="1"/>
  <c r="H130" i="1"/>
  <c r="H131" i="1"/>
  <c r="C130" i="1"/>
  <c r="D133" i="4"/>
  <c r="C129" i="1" s="1"/>
  <c r="H129" i="1" s="1"/>
  <c r="G130" i="1"/>
  <c r="G131" i="1"/>
  <c r="D124" i="1"/>
  <c r="F128" i="4"/>
  <c r="G79" i="1"/>
  <c r="H79" i="1"/>
  <c r="F83" i="4"/>
  <c r="E82" i="4"/>
  <c r="D78" i="1" s="1"/>
  <c r="E50" i="4"/>
  <c r="D46" i="1" s="1"/>
  <c r="H1438" i="1"/>
  <c r="J1440" i="1"/>
  <c r="J1442" i="1"/>
  <c r="J1444" i="1"/>
  <c r="J1445" i="1"/>
  <c r="H1501" i="1"/>
  <c r="G1501" i="1"/>
  <c r="H1505" i="1"/>
  <c r="G1505" i="1"/>
  <c r="H1509" i="1"/>
  <c r="G1509" i="1"/>
  <c r="H1513" i="1"/>
  <c r="G1513" i="1"/>
  <c r="H1525" i="1"/>
  <c r="G1525" i="1"/>
  <c r="H1529" i="1"/>
  <c r="G1529" i="1"/>
  <c r="G1538" i="1"/>
  <c r="G1542" i="1"/>
  <c r="G1546" i="1"/>
  <c r="G1550" i="1"/>
  <c r="G1554" i="1"/>
  <c r="G1558" i="1"/>
  <c r="G1562" i="1"/>
  <c r="G1566" i="1"/>
  <c r="G1570" i="1"/>
  <c r="G1574" i="1"/>
  <c r="G1578" i="1"/>
  <c r="D82" i="4"/>
  <c r="F91" i="4"/>
  <c r="F197" i="4"/>
  <c r="D196" i="4"/>
  <c r="F644" i="4"/>
  <c r="E5" i="7"/>
  <c r="D1437" i="1"/>
  <c r="H1437" i="1" s="1"/>
  <c r="G1439" i="1"/>
  <c r="J1439" i="1"/>
  <c r="G1441" i="1"/>
  <c r="J1441" i="1"/>
  <c r="H1442" i="1"/>
  <c r="I1442" i="1" s="1"/>
  <c r="G1443" i="1"/>
  <c r="J1443" i="1"/>
  <c r="H1444" i="1"/>
  <c r="I1444" i="1" s="1"/>
  <c r="H1447" i="1"/>
  <c r="G1447" i="1"/>
  <c r="H1449" i="1"/>
  <c r="G1449" i="1"/>
  <c r="H1451" i="1"/>
  <c r="G1451" i="1"/>
  <c r="H1453" i="1"/>
  <c r="G1453" i="1"/>
  <c r="H1455" i="1"/>
  <c r="G1455" i="1"/>
  <c r="H1457" i="1"/>
  <c r="G1457" i="1"/>
  <c r="H1459" i="1"/>
  <c r="G1459" i="1"/>
  <c r="H1461" i="1"/>
  <c r="G1461" i="1"/>
  <c r="I1463" i="1"/>
  <c r="I1465" i="1"/>
  <c r="I1467" i="1"/>
  <c r="I1471" i="1"/>
  <c r="I1473" i="1"/>
  <c r="I1476" i="1"/>
  <c r="I1478" i="1"/>
  <c r="H1481" i="1"/>
  <c r="G1481" i="1"/>
  <c r="H1485" i="1"/>
  <c r="G1485" i="1"/>
  <c r="H1489" i="1"/>
  <c r="G1489" i="1"/>
  <c r="H1493" i="1"/>
  <c r="G1493" i="1"/>
  <c r="H1497" i="1"/>
  <c r="G1497" i="1"/>
  <c r="H1521" i="1"/>
  <c r="G1521" i="1"/>
  <c r="H1533" i="1"/>
  <c r="G1533" i="1"/>
  <c r="F17" i="4"/>
  <c r="D7" i="4"/>
  <c r="F62" i="4"/>
  <c r="D50" i="4"/>
  <c r="F65" i="4"/>
  <c r="F120" i="4"/>
  <c r="F153" i="4"/>
  <c r="D152" i="4"/>
  <c r="F169" i="4"/>
  <c r="D163" i="4"/>
  <c r="F383" i="4"/>
  <c r="F594" i="4"/>
  <c r="D593" i="4"/>
  <c r="G142" i="9"/>
  <c r="E142" i="9" s="1"/>
  <c r="B142" i="9" s="1"/>
  <c r="F603" i="4"/>
  <c r="D78" i="5"/>
  <c r="F79" i="5"/>
  <c r="H1537" i="1"/>
  <c r="G1537" i="1"/>
  <c r="H1541" i="1"/>
  <c r="G1541" i="1"/>
  <c r="H1545" i="1"/>
  <c r="G1545" i="1"/>
  <c r="H1549" i="1"/>
  <c r="G1549" i="1"/>
  <c r="H1553" i="1"/>
  <c r="G1553" i="1"/>
  <c r="H1557" i="1"/>
  <c r="G1557" i="1"/>
  <c r="H1561" i="1"/>
  <c r="G1561" i="1"/>
  <c r="H1565" i="1"/>
  <c r="G1565" i="1"/>
  <c r="H1569" i="1"/>
  <c r="G1569" i="1"/>
  <c r="H1573" i="1"/>
  <c r="G1573" i="1"/>
  <c r="H1577" i="1"/>
  <c r="G1577" i="1"/>
  <c r="F45" i="4"/>
  <c r="D44" i="4"/>
  <c r="F106" i="4"/>
  <c r="E151" i="4"/>
  <c r="F202" i="4"/>
  <c r="D215" i="4"/>
  <c r="F252" i="4"/>
  <c r="D263" i="4"/>
  <c r="F300" i="4"/>
  <c r="D299" i="4"/>
  <c r="F352" i="4"/>
  <c r="D351" i="4"/>
  <c r="F529" i="4"/>
  <c r="H1439" i="1"/>
  <c r="H1441" i="1"/>
  <c r="H1443" i="1"/>
  <c r="H1445" i="1"/>
  <c r="H1454" i="1"/>
  <c r="G1454" i="1"/>
  <c r="H1462" i="1"/>
  <c r="G1462" i="1"/>
  <c r="H1464" i="1"/>
  <c r="G1464" i="1"/>
  <c r="H1466" i="1"/>
  <c r="G1466" i="1"/>
  <c r="H1468" i="1"/>
  <c r="G1468" i="1"/>
  <c r="H1472" i="1"/>
  <c r="G1472" i="1"/>
  <c r="H1474" i="1"/>
  <c r="G1474" i="1"/>
  <c r="H1477" i="1"/>
  <c r="G1477" i="1"/>
  <c r="H1479" i="1"/>
  <c r="G1479" i="1"/>
  <c r="G1482" i="1"/>
  <c r="G1486" i="1"/>
  <c r="F125" i="4"/>
  <c r="D124" i="4"/>
  <c r="D224" i="4"/>
  <c r="F231" i="4"/>
  <c r="E298" i="4"/>
  <c r="D311" i="4"/>
  <c r="F326" i="4"/>
  <c r="E350" i="4"/>
  <c r="D363" i="4"/>
  <c r="F378" i="4"/>
  <c r="D484" i="4"/>
  <c r="D420" i="4" s="1"/>
  <c r="F495" i="4"/>
  <c r="F574" i="4"/>
  <c r="D567" i="4"/>
  <c r="F580" i="4"/>
  <c r="F8" i="5"/>
  <c r="D7" i="5"/>
  <c r="G287" i="9"/>
  <c r="E287" i="9" s="1"/>
  <c r="B287" i="9" s="1"/>
  <c r="F149" i="5"/>
  <c r="F581" i="4"/>
  <c r="E593" i="4"/>
  <c r="D587" i="1" s="1"/>
  <c r="H286" i="9"/>
  <c r="E286" i="9" s="1"/>
  <c r="B286" i="9" s="1"/>
  <c r="E87" i="5"/>
  <c r="D1065" i="1" s="1"/>
  <c r="F238" i="5"/>
  <c r="D49" i="8"/>
  <c r="C1524" i="1" s="1"/>
  <c r="F590" i="4"/>
  <c r="D625" i="4"/>
  <c r="E176" i="5"/>
  <c r="D42" i="8"/>
  <c r="E68" i="5"/>
  <c r="F119" i="5"/>
  <c r="D206" i="5"/>
  <c r="E35" i="6"/>
  <c r="D114" i="6"/>
  <c r="F115" i="6"/>
  <c r="G297" i="9"/>
  <c r="E29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65" i="9"/>
  <c r="H164" i="9"/>
  <c r="M212" i="9"/>
  <c r="G191" i="9"/>
  <c r="E191" i="9" s="1"/>
  <c r="B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G176" i="9"/>
  <c r="E176" i="9" s="1"/>
  <c r="B176" i="9" s="1"/>
  <c r="G172" i="9"/>
  <c r="E172" i="9" s="1"/>
  <c r="B172" i="9" s="1"/>
  <c r="G168" i="9"/>
  <c r="E168" i="9" s="1"/>
  <c r="B168" i="9" s="1"/>
  <c r="G278" i="9"/>
  <c r="E278" i="9" s="1"/>
  <c r="B278" i="9" s="1"/>
  <c r="G189" i="9"/>
  <c r="E189" i="9" s="1"/>
  <c r="B189" i="9" s="1"/>
  <c r="G185" i="9"/>
  <c r="E185" i="9" s="1"/>
  <c r="B185" i="9" s="1"/>
  <c r="G181" i="9"/>
  <c r="E181" i="9" s="1"/>
  <c r="B181" i="9" s="1"/>
  <c r="G177" i="9"/>
  <c r="E177" i="9" s="1"/>
  <c r="B177" i="9" s="1"/>
  <c r="G173" i="9"/>
  <c r="E173" i="9" s="1"/>
  <c r="B173" i="9" s="1"/>
  <c r="G169" i="9"/>
  <c r="E169" i="9" s="1"/>
  <c r="B169" i="9" s="1"/>
  <c r="H165" i="9"/>
  <c r="G174" i="9"/>
  <c r="E174" i="9" s="1"/>
  <c r="B174" i="9" s="1"/>
  <c r="G170" i="9"/>
  <c r="E170" i="9" s="1"/>
  <c r="B170" i="9" s="1"/>
  <c r="G166" i="9"/>
  <c r="E166" i="9" s="1"/>
  <c r="B166" i="9" s="1"/>
  <c r="G171" i="9"/>
  <c r="E171" i="9" s="1"/>
  <c r="B171" i="9" s="1"/>
  <c r="D118" i="5"/>
  <c r="D68" i="5" s="1"/>
  <c r="F135" i="5"/>
  <c r="D237" i="5"/>
  <c r="F28" i="6"/>
  <c r="D35" i="6"/>
  <c r="F94" i="6"/>
  <c r="G180" i="9"/>
  <c r="E180" i="9" s="1"/>
  <c r="B180" i="9" s="1"/>
  <c r="E289" i="9"/>
  <c r="B289" i="9" s="1"/>
  <c r="E291" i="9"/>
  <c r="B291" i="9" s="1"/>
  <c r="G167" i="9"/>
  <c r="E167" i="9" s="1"/>
  <c r="B167" i="9" s="1"/>
  <c r="G175" i="9"/>
  <c r="E175" i="9" s="1"/>
  <c r="B175" i="9" s="1"/>
  <c r="G184" i="9"/>
  <c r="E184" i="9" s="1"/>
  <c r="B184" i="9" s="1"/>
  <c r="F70" i="5"/>
  <c r="D176" i="5"/>
  <c r="F177" i="5"/>
  <c r="E258" i="5"/>
  <c r="D1235" i="1" s="1"/>
  <c r="E5" i="6"/>
  <c r="I10" i="9"/>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G188" i="9"/>
  <c r="E188" i="9" s="1"/>
  <c r="B188" i="9" s="1"/>
  <c r="B288" i="9"/>
  <c r="B253" i="9"/>
  <c r="F254" i="9"/>
  <c r="B254" i="9" s="1"/>
  <c r="B269" i="9"/>
  <c r="F270" i="9"/>
  <c r="B270" i="9" s="1"/>
  <c r="B221" i="9"/>
  <c r="F226" i="9"/>
  <c r="B226" i="9" s="1"/>
  <c r="F237" i="9"/>
  <c r="B237" i="9" s="1"/>
  <c r="F242" i="9"/>
  <c r="B242" i="9" s="1"/>
  <c r="B257" i="9"/>
  <c r="F258" i="9"/>
  <c r="B258" i="9" s="1"/>
  <c r="B285" i="9"/>
  <c r="B219" i="9"/>
  <c r="B227" i="9"/>
  <c r="B231" i="9"/>
  <c r="B235" i="9"/>
  <c r="B256" i="9"/>
  <c r="B260" i="9"/>
  <c r="B264" i="9"/>
  <c r="B268" i="9"/>
  <c r="B284" i="9"/>
  <c r="F217" i="9"/>
  <c r="B217" i="9" s="1"/>
  <c r="E283" i="9"/>
  <c r="B283" i="9" s="1"/>
  <c r="G1222" i="1" l="1"/>
  <c r="D985" i="1"/>
  <c r="I20" i="3"/>
  <c r="G1154" i="1"/>
  <c r="H1154" i="1"/>
  <c r="E237" i="5"/>
  <c r="E175" i="5" s="1"/>
  <c r="D1152" i="1" s="1"/>
  <c r="F643" i="4"/>
  <c r="C637" i="1"/>
  <c r="G411" i="1"/>
  <c r="H411" i="1"/>
  <c r="G129" i="1"/>
  <c r="F133" i="4"/>
  <c r="G124" i="1"/>
  <c r="H124" i="1"/>
  <c r="E6" i="4"/>
  <c r="H21" i="3"/>
  <c r="C1046" i="1"/>
  <c r="F68" i="5"/>
  <c r="F420" i="4"/>
  <c r="C414" i="1"/>
  <c r="E141" i="6"/>
  <c r="F5" i="6"/>
  <c r="I24" i="3"/>
  <c r="D1299" i="1"/>
  <c r="E165" i="9"/>
  <c r="B165" i="9" s="1"/>
  <c r="D43" i="8"/>
  <c r="I25" i="3"/>
  <c r="D1329" i="1"/>
  <c r="K1432" i="9"/>
  <c r="G295" i="9"/>
  <c r="E295" i="9" s="1"/>
  <c r="B295" i="9" s="1"/>
  <c r="I34" i="3"/>
  <c r="C1517" i="1"/>
  <c r="D6" i="5"/>
  <c r="F7" i="5"/>
  <c r="H20" i="3"/>
  <c r="C985" i="1"/>
  <c r="F311" i="4"/>
  <c r="C306" i="1"/>
  <c r="F124" i="4"/>
  <c r="C120" i="1"/>
  <c r="I1479" i="1"/>
  <c r="I1474" i="1"/>
  <c r="I1468" i="1"/>
  <c r="I1464" i="1"/>
  <c r="F299" i="4"/>
  <c r="D298" i="4"/>
  <c r="C294" i="1"/>
  <c r="F215" i="4"/>
  <c r="C211" i="1"/>
  <c r="F44" i="4"/>
  <c r="C40" i="1"/>
  <c r="C159" i="1"/>
  <c r="F163" i="4"/>
  <c r="D6" i="4"/>
  <c r="C3" i="1"/>
  <c r="F7" i="4"/>
  <c r="I1441" i="1"/>
  <c r="F196" i="4"/>
  <c r="C192" i="1"/>
  <c r="G1437" i="1"/>
  <c r="H1235" i="1"/>
  <c r="G1235" i="1"/>
  <c r="F35" i="6"/>
  <c r="H25" i="3"/>
  <c r="C1329" i="1"/>
  <c r="F118" i="5"/>
  <c r="C1096" i="1"/>
  <c r="B297" i="9"/>
  <c r="E296" i="9"/>
  <c r="I10" i="3" s="1"/>
  <c r="G292" i="9"/>
  <c r="E292" i="9" s="1"/>
  <c r="B292" i="9" s="1"/>
  <c r="F206" i="5"/>
  <c r="C1183" i="1"/>
  <c r="C619" i="1"/>
  <c r="F625" i="4"/>
  <c r="H1065" i="1"/>
  <c r="G1065" i="1"/>
  <c r="F363" i="4"/>
  <c r="C358" i="1"/>
  <c r="E407" i="4"/>
  <c r="D402" i="1" s="1"/>
  <c r="D293" i="1"/>
  <c r="F593" i="4"/>
  <c r="C587" i="1"/>
  <c r="I1459" i="1"/>
  <c r="I1455" i="1"/>
  <c r="I1451" i="1"/>
  <c r="I1447" i="1"/>
  <c r="I1443" i="1"/>
  <c r="I29" i="3"/>
  <c r="D1436" i="1"/>
  <c r="D141" i="6"/>
  <c r="F484" i="4"/>
  <c r="C478" i="1"/>
  <c r="E408" i="4"/>
  <c r="D403" i="1" s="1"/>
  <c r="D345" i="1"/>
  <c r="I1477" i="1"/>
  <c r="I1472" i="1"/>
  <c r="I1466" i="1"/>
  <c r="I1462" i="1"/>
  <c r="F351" i="4"/>
  <c r="D350" i="4"/>
  <c r="C346" i="1"/>
  <c r="F263" i="4"/>
  <c r="C259" i="1"/>
  <c r="I17" i="3"/>
  <c r="E289" i="4"/>
  <c r="D147" i="1"/>
  <c r="F78" i="5"/>
  <c r="C1056" i="1"/>
  <c r="H20" i="9"/>
  <c r="G20" i="9"/>
  <c r="E20" i="9" s="1"/>
  <c r="F152" i="4"/>
  <c r="D151" i="4"/>
  <c r="C148" i="1"/>
  <c r="F50" i="4"/>
  <c r="C46" i="1"/>
  <c r="I1439" i="1"/>
  <c r="F176" i="5"/>
  <c r="D175" i="5"/>
  <c r="H22" i="3"/>
  <c r="C1153" i="1"/>
  <c r="H23" i="3"/>
  <c r="C1214" i="1"/>
  <c r="F212" i="9"/>
  <c r="F114" i="6"/>
  <c r="H27" i="3"/>
  <c r="C1408" i="1"/>
  <c r="I21" i="3"/>
  <c r="E6" i="5"/>
  <c r="D1046" i="1"/>
  <c r="I22" i="3"/>
  <c r="D1153" i="1"/>
  <c r="G1524" i="1"/>
  <c r="H1524" i="1"/>
  <c r="F567" i="4"/>
  <c r="C561" i="1"/>
  <c r="F224" i="4"/>
  <c r="C220" i="1"/>
  <c r="D528" i="4"/>
  <c r="D635" i="4" s="1"/>
  <c r="I1457" i="1"/>
  <c r="I1449" i="1"/>
  <c r="E528" i="4"/>
  <c r="F82" i="4"/>
  <c r="C78" i="1"/>
  <c r="F237" i="5" l="1"/>
  <c r="I23" i="3"/>
  <c r="D1214" i="1"/>
  <c r="H637" i="1"/>
  <c r="G637" i="1"/>
  <c r="D2" i="1"/>
  <c r="I16" i="3"/>
  <c r="E412" i="4"/>
  <c r="F635" i="4"/>
  <c r="C629" i="1"/>
  <c r="H561" i="1"/>
  <c r="G561" i="1"/>
  <c r="F141" i="6"/>
  <c r="H28" i="3"/>
  <c r="C1435" i="1"/>
  <c r="H587" i="1"/>
  <c r="G587" i="1"/>
  <c r="H358" i="1"/>
  <c r="G358" i="1"/>
  <c r="D412" i="4"/>
  <c r="F6" i="4"/>
  <c r="H16" i="3"/>
  <c r="C2" i="1"/>
  <c r="D407" i="4"/>
  <c r="C293" i="1"/>
  <c r="F298" i="4"/>
  <c r="H306" i="1"/>
  <c r="G306" i="1"/>
  <c r="I35" i="3"/>
  <c r="C1518" i="1"/>
  <c r="G294" i="9"/>
  <c r="E294" i="9" s="1"/>
  <c r="G78" i="1"/>
  <c r="H78" i="1"/>
  <c r="H1153" i="1"/>
  <c r="G1153" i="1"/>
  <c r="G148" i="1"/>
  <c r="H148" i="1"/>
  <c r="E291" i="4"/>
  <c r="D287" i="1" s="1"/>
  <c r="E413" i="4"/>
  <c r="D285" i="1"/>
  <c r="E290" i="4"/>
  <c r="D286" i="1" s="1"/>
  <c r="G346" i="1"/>
  <c r="H346" i="1"/>
  <c r="H1436" i="1"/>
  <c r="G1436" i="1"/>
  <c r="H619" i="1"/>
  <c r="G619" i="1"/>
  <c r="H1329" i="1"/>
  <c r="G1329" i="1"/>
  <c r="H211" i="1"/>
  <c r="G211" i="1"/>
  <c r="G282" i="9"/>
  <c r="E282" i="9" s="1"/>
  <c r="B282" i="9" s="1"/>
  <c r="G276" i="9"/>
  <c r="F6" i="5"/>
  <c r="C984" i="1"/>
  <c r="B20" i="9"/>
  <c r="E19" i="9"/>
  <c r="F528" i="4"/>
  <c r="D636" i="4"/>
  <c r="C522" i="1"/>
  <c r="B212" i="9"/>
  <c r="E636" i="4"/>
  <c r="D630" i="1" s="1"/>
  <c r="D522" i="1"/>
  <c r="E635" i="4"/>
  <c r="D629" i="1" s="1"/>
  <c r="H220" i="1"/>
  <c r="G220" i="1"/>
  <c r="H1408" i="1"/>
  <c r="G1408" i="1"/>
  <c r="H17" i="3"/>
  <c r="C147" i="1"/>
  <c r="D289" i="4"/>
  <c r="D290" i="4" s="1"/>
  <c r="F151" i="4"/>
  <c r="G1056" i="1"/>
  <c r="H1056" i="1"/>
  <c r="H1183" i="1"/>
  <c r="G1183" i="1"/>
  <c r="H159" i="1"/>
  <c r="G159" i="1"/>
  <c r="H120" i="1"/>
  <c r="G120" i="1"/>
  <c r="G985" i="1"/>
  <c r="H985" i="1"/>
  <c r="H1517" i="1"/>
  <c r="G1517" i="1"/>
  <c r="H11" i="3"/>
  <c r="G299" i="9"/>
  <c r="E299" i="9" s="1"/>
  <c r="I28" i="3"/>
  <c r="D1435" i="1"/>
  <c r="H276" i="9"/>
  <c r="D984" i="1"/>
  <c r="H1214" i="1"/>
  <c r="G1214" i="1"/>
  <c r="C345" i="1"/>
  <c r="F350" i="4"/>
  <c r="D408" i="4"/>
  <c r="G478" i="1"/>
  <c r="H478" i="1"/>
  <c r="F175" i="5"/>
  <c r="C1152" i="1"/>
  <c r="H46" i="1"/>
  <c r="G46" i="1"/>
  <c r="H259" i="1"/>
  <c r="G259" i="1"/>
  <c r="H1096" i="1"/>
  <c r="G1096" i="1"/>
  <c r="H192" i="1"/>
  <c r="G192" i="1"/>
  <c r="G3" i="1"/>
  <c r="H3" i="1"/>
  <c r="G40" i="1"/>
  <c r="H40" i="1"/>
  <c r="H294" i="1"/>
  <c r="G294" i="1"/>
  <c r="H1299" i="1"/>
  <c r="G1299" i="1"/>
  <c r="H9" i="3"/>
  <c r="H414" i="1"/>
  <c r="G414" i="1"/>
  <c r="H1046" i="1"/>
  <c r="G1046" i="1"/>
  <c r="D407" i="1" l="1"/>
  <c r="E639" i="4"/>
  <c r="D633" i="1" s="1"/>
  <c r="F290" i="4"/>
  <c r="C286" i="1"/>
  <c r="E298" i="9"/>
  <c r="B299" i="9"/>
  <c r="H147" i="1"/>
  <c r="G147" i="1"/>
  <c r="F636" i="4"/>
  <c r="C630" i="1"/>
  <c r="H8" i="3"/>
  <c r="G984" i="1"/>
  <c r="H984" i="1"/>
  <c r="E640" i="4"/>
  <c r="E415" i="4"/>
  <c r="D410" i="1" s="1"/>
  <c r="D408" i="1"/>
  <c r="E414" i="4"/>
  <c r="D409" i="1" s="1"/>
  <c r="E293" i="9"/>
  <c r="B294" i="9"/>
  <c r="G2" i="1"/>
  <c r="H2" i="1"/>
  <c r="H345" i="1"/>
  <c r="G345" i="1"/>
  <c r="N3" i="9"/>
  <c r="I11" i="3"/>
  <c r="H1518" i="1"/>
  <c r="G1518" i="1"/>
  <c r="G1435" i="1"/>
  <c r="H1435" i="1"/>
  <c r="K3" i="9"/>
  <c r="I9" i="3"/>
  <c r="E276" i="9"/>
  <c r="H293" i="1"/>
  <c r="G293" i="1"/>
  <c r="H629" i="1"/>
  <c r="G629" i="1"/>
  <c r="H1152" i="1"/>
  <c r="G1152" i="1"/>
  <c r="F408" i="4"/>
  <c r="C403" i="1"/>
  <c r="D291" i="4"/>
  <c r="F289" i="4"/>
  <c r="D413" i="4"/>
  <c r="D414" i="4" s="1"/>
  <c r="C285" i="1"/>
  <c r="G522" i="1"/>
  <c r="H522" i="1"/>
  <c r="F407" i="4"/>
  <c r="C402" i="1"/>
  <c r="D639" i="4"/>
  <c r="C407" i="1"/>
  <c r="F412" i="4"/>
  <c r="D640" i="4" l="1"/>
  <c r="D415" i="4"/>
  <c r="F413" i="4"/>
  <c r="C408" i="1"/>
  <c r="G407" i="1"/>
  <c r="H407" i="1"/>
  <c r="F291" i="4"/>
  <c r="C287" i="1"/>
  <c r="E642" i="4"/>
  <c r="D634" i="1"/>
  <c r="E641" i="4"/>
  <c r="H630" i="1"/>
  <c r="G630" i="1"/>
  <c r="F414" i="4"/>
  <c r="C409" i="1"/>
  <c r="F639" i="4"/>
  <c r="D641" i="4"/>
  <c r="C633" i="1"/>
  <c r="G402" i="1"/>
  <c r="H402" i="1"/>
  <c r="G285" i="1"/>
  <c r="H285" i="1"/>
  <c r="H403" i="1"/>
  <c r="G403" i="1"/>
  <c r="E275" i="9"/>
  <c r="B276" i="9"/>
  <c r="H286" i="1"/>
  <c r="G286" i="1"/>
  <c r="M3" i="9"/>
  <c r="I8" i="3"/>
  <c r="G287" i="1" l="1"/>
  <c r="H287" i="1"/>
  <c r="H408" i="1"/>
  <c r="G408" i="1"/>
  <c r="G409" i="1"/>
  <c r="H409" i="1"/>
  <c r="E645" i="4"/>
  <c r="D635" i="1"/>
  <c r="F415" i="4"/>
  <c r="C410" i="1"/>
  <c r="H633" i="1"/>
  <c r="G633" i="1"/>
  <c r="F641" i="4"/>
  <c r="C635" i="1"/>
  <c r="E646" i="4"/>
  <c r="D636" i="1"/>
  <c r="D642" i="4"/>
  <c r="F640" i="4"/>
  <c r="C634" i="1"/>
  <c r="H635" i="1" l="1"/>
  <c r="G635" i="1"/>
  <c r="I18" i="3"/>
  <c r="D639" i="1"/>
  <c r="D646" i="4"/>
  <c r="F642" i="4"/>
  <c r="C636" i="1"/>
  <c r="D645" i="4"/>
  <c r="H410" i="1"/>
  <c r="G410" i="1"/>
  <c r="H634" i="1"/>
  <c r="G634" i="1"/>
  <c r="I19" i="3"/>
  <c r="D640" i="1"/>
  <c r="H18" i="3" l="1"/>
  <c r="C639" i="1"/>
  <c r="F645" i="4"/>
  <c r="H636" i="1"/>
  <c r="G636" i="1"/>
  <c r="H7" i="3"/>
  <c r="F646" i="4"/>
  <c r="H19" i="3"/>
  <c r="C640" i="1"/>
  <c r="J3" i="9" l="1"/>
  <c r="I7" i="3"/>
  <c r="G639" i="1"/>
  <c r="H639" i="1"/>
  <c r="G640" i="1"/>
  <c r="H640" i="1"/>
  <c r="M272" i="9" l="1"/>
  <c r="L272" i="9"/>
  <c r="G18" i="9"/>
  <c r="J17" i="9"/>
  <c r="H16" i="9"/>
  <c r="G15" i="9"/>
  <c r="H18" i="9"/>
  <c r="G17" i="9"/>
  <c r="K10" i="9"/>
  <c r="K13" i="9"/>
  <c r="I7" i="9"/>
  <c r="J12" i="9"/>
  <c r="I5" i="9"/>
  <c r="I17" i="9"/>
  <c r="M16" i="9"/>
  <c r="I8" i="9"/>
  <c r="I11" i="9"/>
  <c r="J6" i="9"/>
  <c r="I6" i="9"/>
  <c r="J8" i="9"/>
  <c r="G16" i="9"/>
  <c r="E16" i="9" s="1"/>
  <c r="L15" i="9"/>
  <c r="J13" i="9"/>
  <c r="I12" i="9"/>
  <c r="J7" i="9"/>
  <c r="J10" i="9"/>
  <c r="K5" i="9"/>
  <c r="K7" i="9"/>
  <c r="J9" i="9"/>
  <c r="K11" i="9"/>
  <c r="M15" i="9"/>
  <c r="J5" i="9"/>
  <c r="H15" i="9"/>
  <c r="J11" i="9"/>
  <c r="K6" i="9"/>
  <c r="K9" i="9"/>
  <c r="I9" i="9"/>
  <c r="K12" i="9"/>
  <c r="I13" i="9"/>
  <c r="H17" i="9"/>
  <c r="K8" i="9"/>
  <c r="L16" i="9"/>
  <c r="F16" i="9" l="1"/>
  <c r="E9" i="9"/>
  <c r="B9" i="9" s="1"/>
  <c r="E10" i="9"/>
  <c r="B10" i="9" s="1"/>
  <c r="F15" i="9"/>
  <c r="F272" i="9"/>
  <c r="B272" i="9" s="1"/>
  <c r="E5" i="9"/>
  <c r="B5" i="9" s="1"/>
  <c r="E11" i="9"/>
  <c r="B11" i="9" s="1"/>
  <c r="E12" i="9"/>
  <c r="B12" i="9" s="1"/>
  <c r="E8" i="9"/>
  <c r="B8" i="9" s="1"/>
  <c r="E17" i="9"/>
  <c r="B17" i="9" s="1"/>
  <c r="E13" i="9"/>
  <c r="B13" i="9" s="1"/>
  <c r="E6" i="9"/>
  <c r="B6" i="9" s="1"/>
  <c r="E7" i="9"/>
  <c r="B7" i="9" s="1"/>
  <c r="E18" i="9"/>
  <c r="B18" i="9" s="1"/>
  <c r="E15" i="9"/>
  <c r="F19" i="9"/>
  <c r="B16" i="9"/>
  <c r="F14" i="9" l="1"/>
  <c r="F3" i="9" s="1"/>
  <c r="E4" i="9"/>
  <c r="E14" i="9"/>
  <c r="B1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<sst xmlns="http://schemas.openxmlformats.org/spreadsheetml/2006/main" count="4313" uniqueCount="3393">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</sst>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28534625</v>
      </c>
      <c r="D2" s="6">
        <f>'PR-RAS'!E6</f>
        <v>36903054.149999999</v>
      </c>
      <c r="E2" s="6">
        <v>0</v>
      </c>
      <c r="F2" s="6">
        <v>0</v>
      </c>
      <c r="G2" s="7">
        <f t="shared" ref="G2:G264" si="0">(B2/1000)*(C2*1+D2*2)</f>
        <v>102340.73329999999</v>
      </c>
      <c r="H2" s="7">
        <f t="shared" ref="H2:H264" si="1">ABS(C2-ROUND(C2,0))+ABS(D2-ROUND(D2,0))</f>
        <v>0.14999999850988388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10316867</v>
      </c>
      <c r="D3" s="1">
        <f>'PR-RAS'!E7</f>
        <v>14198606.449999997</v>
      </c>
      <c r="E3" s="1">
        <v>0</v>
      </c>
      <c r="F3" s="1">
        <v>0</v>
      </c>
      <c r="G3" s="2">
        <f t="shared" si="0"/>
        <v>77428.159799999979</v>
      </c>
      <c r="H3" s="2">
        <f t="shared" si="1"/>
        <v>0.44999999739229679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5695250</v>
      </c>
      <c r="D4" s="1">
        <f>'PR-RAS'!E8</f>
        <v>7396684.8699999982</v>
      </c>
      <c r="E4" s="1">
        <v>0</v>
      </c>
      <c r="F4" s="1">
        <v>0</v>
      </c>
      <c r="G4" s="2">
        <f t="shared" si="0"/>
        <v>61465.859219999984</v>
      </c>
      <c r="H4" s="2">
        <f t="shared" si="1"/>
        <v>0.13000000175088644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3726529</v>
      </c>
      <c r="D5" s="1">
        <f>'PR-RAS'!E9</f>
        <v>4753379.3099999996</v>
      </c>
      <c r="E5" s="1">
        <v>0</v>
      </c>
      <c r="F5" s="1">
        <v>0</v>
      </c>
      <c r="G5" s="2">
        <f t="shared" si="0"/>
        <v>52933.150479999997</v>
      </c>
      <c r="H5" s="2">
        <f t="shared" si="1"/>
        <v>0.30999999959021807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534618</v>
      </c>
      <c r="D6" s="1">
        <f>'PR-RAS'!E10</f>
        <v>908504.79</v>
      </c>
      <c r="E6" s="1">
        <v>0</v>
      </c>
      <c r="F6" s="1">
        <v>0</v>
      </c>
      <c r="G6" s="2">
        <f t="shared" si="0"/>
        <v>11758.1379</v>
      </c>
      <c r="H6" s="2">
        <f t="shared" si="1"/>
        <v>0.2099999999627471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1430847</v>
      </c>
      <c r="D7" s="1">
        <f>'PR-RAS'!E11</f>
        <v>1633653.52</v>
      </c>
      <c r="E7" s="1">
        <v>0</v>
      </c>
      <c r="F7" s="1">
        <v>0</v>
      </c>
      <c r="G7" s="2">
        <f t="shared" si="0"/>
        <v>28188.92424</v>
      </c>
      <c r="H7" s="2">
        <f t="shared" si="1"/>
        <v>0.47999999998137355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283428</v>
      </c>
      <c r="D8" s="1">
        <f>'PR-RAS'!E12</f>
        <v>500417.89</v>
      </c>
      <c r="E8" s="1">
        <v>0</v>
      </c>
      <c r="F8" s="1">
        <v>0</v>
      </c>
      <c r="G8" s="2">
        <f t="shared" si="0"/>
        <v>8989.8464600000007</v>
      </c>
      <c r="H8" s="2">
        <f t="shared" si="1"/>
        <v>0.10999999998603016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411079</v>
      </c>
      <c r="D9" s="1">
        <f>'PR-RAS'!E13</f>
        <v>399097.68</v>
      </c>
      <c r="E9" s="1">
        <v>0</v>
      </c>
      <c r="F9" s="1">
        <v>0</v>
      </c>
      <c r="G9" s="2">
        <f t="shared" si="0"/>
        <v>9674.1948799999991</v>
      </c>
      <c r="H9" s="2">
        <f t="shared" si="1"/>
        <v>0.32000000000698492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2700</v>
      </c>
      <c r="D10" s="1">
        <f>'PR-RAS'!E14</f>
        <v>0</v>
      </c>
      <c r="E10" s="1">
        <v>0</v>
      </c>
      <c r="F10" s="1">
        <v>0</v>
      </c>
      <c r="G10" s="2">
        <f t="shared" si="0"/>
        <v>24.299999999999997</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693951</v>
      </c>
      <c r="D11" s="1">
        <f>'PR-RAS'!E15</f>
        <v>798368.32</v>
      </c>
      <c r="E11" s="1">
        <v>0</v>
      </c>
      <c r="F11" s="1">
        <v>0</v>
      </c>
      <c r="G11" s="2">
        <f t="shared" si="0"/>
        <v>22906.876399999997</v>
      </c>
      <c r="H11" s="2">
        <f t="shared" si="1"/>
        <v>0.31999999994877726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4087718</v>
      </c>
      <c r="D19" s="1">
        <f>'PR-RAS'!E23</f>
        <v>6166454.6099999994</v>
      </c>
      <c r="E19" s="1">
        <v>0</v>
      </c>
      <c r="F19" s="1">
        <v>0</v>
      </c>
      <c r="G19" s="2">
        <f t="shared" si="0"/>
        <v>295571.28995999997</v>
      </c>
      <c r="H19" s="2">
        <f t="shared" si="1"/>
        <v>0.39000000059604645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2907945</v>
      </c>
      <c r="D20" s="1">
        <f>'PR-RAS'!E24</f>
        <v>3142893.48</v>
      </c>
      <c r="E20" s="1">
        <v>0</v>
      </c>
      <c r="F20" s="1">
        <v>0</v>
      </c>
      <c r="G20" s="2">
        <f t="shared" si="0"/>
        <v>174680.90724</v>
      </c>
      <c r="H20" s="2">
        <f t="shared" si="1"/>
        <v>0.47999999998137355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1179773</v>
      </c>
      <c r="D23" s="1">
        <f>'PR-RAS'!E27</f>
        <v>3023561.13</v>
      </c>
      <c r="E23" s="1">
        <v>0</v>
      </c>
      <c r="F23" s="1">
        <v>0</v>
      </c>
      <c r="G23" s="2">
        <f t="shared" si="0"/>
        <v>158991.69571999999</v>
      </c>
      <c r="H23" s="2">
        <f t="shared" si="1"/>
        <v>0.12999999988824129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533899</v>
      </c>
      <c r="D25" s="1">
        <f>'PR-RAS'!E29</f>
        <v>635466.97</v>
      </c>
      <c r="E25" s="1">
        <v>0</v>
      </c>
      <c r="F25" s="1">
        <v>0</v>
      </c>
      <c r="G25" s="2">
        <f t="shared" si="0"/>
        <v>43315.990559999998</v>
      </c>
      <c r="H25" s="2">
        <f t="shared" si="1"/>
        <v>3.0000000027939677E-2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533499</v>
      </c>
      <c r="D27" s="1">
        <f>'PR-RAS'!E31</f>
        <v>635466.97</v>
      </c>
      <c r="E27" s="1">
        <v>0</v>
      </c>
      <c r="F27" s="1">
        <v>0</v>
      </c>
      <c r="G27" s="2">
        <f t="shared" si="0"/>
        <v>46915.256439999997</v>
      </c>
      <c r="H27" s="2">
        <f t="shared" si="1"/>
        <v>3.0000000027939677E-2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400</v>
      </c>
      <c r="D29" s="1">
        <f>'PR-RAS'!E33</f>
        <v>0</v>
      </c>
      <c r="E29" s="1">
        <v>0</v>
      </c>
      <c r="F29" s="1">
        <v>0</v>
      </c>
      <c r="G29" s="2">
        <f t="shared" si="0"/>
        <v>11.200000000000001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4874415</v>
      </c>
      <c r="D46" s="1">
        <f>'PR-RAS'!E50</f>
        <v>6159682.4799999995</v>
      </c>
      <c r="E46" s="1">
        <v>0</v>
      </c>
      <c r="F46" s="1">
        <v>0</v>
      </c>
      <c r="G46" s="2">
        <f t="shared" si="0"/>
        <v>773720.09820000001</v>
      </c>
      <c r="H46" s="2">
        <f t="shared" si="1"/>
        <v>0.47999999951571226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2184516</v>
      </c>
      <c r="D55" s="1">
        <f>'PR-RAS'!E59</f>
        <v>2975644.38</v>
      </c>
      <c r="E55" s="1">
        <v>0</v>
      </c>
      <c r="F55" s="1">
        <v>0</v>
      </c>
      <c r="G55" s="2">
        <f t="shared" si="0"/>
        <v>439333.45704000001</v>
      </c>
      <c r="H55" s="2">
        <f t="shared" si="1"/>
        <v>0.37999999988824129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1999153</v>
      </c>
      <c r="D56" s="1">
        <f>'PR-RAS'!E60</f>
        <v>2245644.38</v>
      </c>
      <c r="E56" s="1">
        <v>0</v>
      </c>
      <c r="F56" s="1">
        <v>0</v>
      </c>
      <c r="G56" s="2">
        <f t="shared" si="0"/>
        <v>356974.29680000001</v>
      </c>
      <c r="H56" s="2">
        <f t="shared" si="1"/>
        <v>0.37999999988824129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185363</v>
      </c>
      <c r="D57" s="1">
        <f>'PR-RAS'!E61</f>
        <v>730000</v>
      </c>
      <c r="E57" s="1">
        <v>0</v>
      </c>
      <c r="F57" s="1">
        <v>0</v>
      </c>
      <c r="G57" s="2">
        <f t="shared" si="0"/>
        <v>92140.328000000009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393159</v>
      </c>
      <c r="D58" s="1">
        <f>'PR-RAS'!E62</f>
        <v>397500</v>
      </c>
      <c r="E58" s="1">
        <v>0</v>
      </c>
      <c r="F58" s="1">
        <v>0</v>
      </c>
      <c r="G58" s="2">
        <f t="shared" si="0"/>
        <v>67725.063000000009</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393159</v>
      </c>
      <c r="D60" s="1">
        <f>'PR-RAS'!E64</f>
        <v>397500</v>
      </c>
      <c r="E60" s="1">
        <v>0</v>
      </c>
      <c r="F60" s="1">
        <v>0</v>
      </c>
      <c r="G60" s="2">
        <f t="shared" si="0"/>
        <v>70101.380999999994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1008304</v>
      </c>
      <c r="D61" s="1">
        <f>'PR-RAS'!E65</f>
        <v>993325.56</v>
      </c>
      <c r="E61" s="1">
        <v>0</v>
      </c>
      <c r="F61" s="1">
        <v>0</v>
      </c>
      <c r="G61" s="2">
        <f t="shared" si="0"/>
        <v>179697.30720000001</v>
      </c>
      <c r="H61" s="2">
        <f t="shared" si="1"/>
        <v>0.43999999994412065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1008304</v>
      </c>
      <c r="D62" s="1">
        <f>'PR-RAS'!E66</f>
        <v>993325.56</v>
      </c>
      <c r="E62" s="1">
        <v>0</v>
      </c>
      <c r="F62" s="1">
        <v>0</v>
      </c>
      <c r="G62" s="2">
        <f t="shared" si="0"/>
        <v>182692.26232000001</v>
      </c>
      <c r="H62" s="2">
        <f t="shared" si="1"/>
        <v>0.43999999994412065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1288436</v>
      </c>
      <c r="D64" s="1">
        <f>'PR-RAS'!E68</f>
        <v>1793212.54</v>
      </c>
      <c r="E64" s="1">
        <v>0</v>
      </c>
      <c r="F64" s="1">
        <v>0</v>
      </c>
      <c r="G64" s="2">
        <f t="shared" si="0"/>
        <v>307116.24804000003</v>
      </c>
      <c r="H64" s="2">
        <f t="shared" si="1"/>
        <v>0.4599999999627471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1250436</v>
      </c>
      <c r="D65" s="1">
        <f>'PR-RAS'!E69</f>
        <v>1753212.54</v>
      </c>
      <c r="E65" s="1">
        <v>0</v>
      </c>
      <c r="F65" s="1">
        <v>0</v>
      </c>
      <c r="G65" s="2">
        <f t="shared" si="0"/>
        <v>304439.10912000004</v>
      </c>
      <c r="H65" s="2">
        <f t="shared" si="1"/>
        <v>0.4599999999627471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38000</v>
      </c>
      <c r="D66" s="1">
        <f>'PR-RAS'!E70</f>
        <v>40000</v>
      </c>
      <c r="E66" s="1">
        <v>0</v>
      </c>
      <c r="F66" s="1">
        <v>0</v>
      </c>
      <c r="G66" s="2">
        <f t="shared" si="0"/>
        <v>7670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3629018</v>
      </c>
      <c r="D78" s="1">
        <f>'PR-RAS'!E82</f>
        <v>4082658.87</v>
      </c>
      <c r="E78" s="1">
        <v>0</v>
      </c>
      <c r="F78" s="1">
        <v>0</v>
      </c>
      <c r="G78" s="2">
        <f t="shared" si="0"/>
        <v>908163.85198000004</v>
      </c>
      <c r="H78" s="2">
        <f t="shared" si="1"/>
        <v>0.12999999988824129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96269</v>
      </c>
      <c r="D79" s="1">
        <f>'PR-RAS'!E83</f>
        <v>150293.93</v>
      </c>
      <c r="E79" s="1">
        <v>0</v>
      </c>
      <c r="F79" s="1">
        <v>0</v>
      </c>
      <c r="G79" s="2">
        <f t="shared" si="0"/>
        <v>30954.835079999997</v>
      </c>
      <c r="H79" s="2">
        <f t="shared" si="1"/>
        <v>7.0000000006984919E-2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3048</v>
      </c>
      <c r="D81" s="1">
        <f>'PR-RAS'!E85</f>
        <v>1028.32</v>
      </c>
      <c r="E81" s="1">
        <v>0</v>
      </c>
      <c r="F81" s="1">
        <v>0</v>
      </c>
      <c r="G81" s="2">
        <f t="shared" si="0"/>
        <v>408.37119999999999</v>
      </c>
      <c r="H81" s="2">
        <f t="shared" si="1"/>
        <v>0.31999999999993634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93221</v>
      </c>
      <c r="D82" s="1">
        <f>'PR-RAS'!E86</f>
        <v>149265.60999999999</v>
      </c>
      <c r="E82" s="1">
        <v>0</v>
      </c>
      <c r="F82" s="1">
        <v>0</v>
      </c>
      <c r="G82" s="2">
        <f t="shared" si="0"/>
        <v>31731.929819999998</v>
      </c>
      <c r="H82" s="2">
        <f t="shared" si="1"/>
        <v>0.39000000001396984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3532749</v>
      </c>
      <c r="D87" s="1">
        <f>'PR-RAS'!E91</f>
        <v>3932364.94</v>
      </c>
      <c r="E87" s="1">
        <v>0</v>
      </c>
      <c r="F87" s="1">
        <v>0</v>
      </c>
      <c r="G87" s="2">
        <f t="shared" si="0"/>
        <v>980183.18367999978</v>
      </c>
      <c r="H87" s="2">
        <f t="shared" si="1"/>
        <v>6.0000000055879354E-2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225853</v>
      </c>
      <c r="D88" s="1">
        <f>'PR-RAS'!E92</f>
        <v>312195.14</v>
      </c>
      <c r="E88" s="1">
        <v>0</v>
      </c>
      <c r="F88" s="1">
        <v>0</v>
      </c>
      <c r="G88" s="2">
        <f t="shared" si="0"/>
        <v>73971.165359999999</v>
      </c>
      <c r="H88" s="2">
        <f t="shared" si="1"/>
        <v>0.14000000001396984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3268571</v>
      </c>
      <c r="D89" s="1">
        <f>'PR-RAS'!E93</f>
        <v>3488606.11</v>
      </c>
      <c r="E89" s="1">
        <v>0</v>
      </c>
      <c r="F89" s="1">
        <v>0</v>
      </c>
      <c r="G89" s="2">
        <f t="shared" si="0"/>
        <v>901628.9233599999</v>
      </c>
      <c r="H89" s="2">
        <f t="shared" si="1"/>
        <v>0.10999999986961484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38325</v>
      </c>
      <c r="D90" s="1">
        <f>'PR-RAS'!E94</f>
        <v>131563.69</v>
      </c>
      <c r="E90" s="1">
        <v>0</v>
      </c>
      <c r="F90" s="1">
        <v>0</v>
      </c>
      <c r="G90" s="2">
        <f t="shared" si="0"/>
        <v>26829.26182</v>
      </c>
      <c r="H90" s="2">
        <f t="shared" si="1"/>
        <v>0.30999999999767169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9056205</v>
      </c>
      <c r="D102" s="1">
        <f>'PR-RAS'!E106</f>
        <v>11842784.76</v>
      </c>
      <c r="E102" s="1">
        <v>0</v>
      </c>
      <c r="F102" s="1">
        <v>0</v>
      </c>
      <c r="G102" s="2">
        <f t="shared" si="0"/>
        <v>3306919.22652</v>
      </c>
      <c r="H102" s="2">
        <f t="shared" si="1"/>
        <v>0.24000000022351742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764102</v>
      </c>
      <c r="D103" s="1">
        <f>'PR-RAS'!E107</f>
        <v>1134669.1700000002</v>
      </c>
      <c r="E103" s="1">
        <v>0</v>
      </c>
      <c r="F103" s="1">
        <v>0</v>
      </c>
      <c r="G103" s="2">
        <f t="shared" si="0"/>
        <v>309410.91467999999</v>
      </c>
      <c r="H103" s="2">
        <f t="shared" si="1"/>
        <v>0.17000000015832484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37792</v>
      </c>
      <c r="D106" s="1">
        <f>'PR-RAS'!E110</f>
        <v>14987.33</v>
      </c>
      <c r="E106" s="1">
        <v>0</v>
      </c>
      <c r="F106" s="1">
        <v>0</v>
      </c>
      <c r="G106" s="2">
        <f t="shared" si="0"/>
        <v>7115.4993000000004</v>
      </c>
      <c r="H106" s="2">
        <f t="shared" si="1"/>
        <v>0.32999999999992724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726310</v>
      </c>
      <c r="D107" s="1">
        <f>'PR-RAS'!E111</f>
        <v>1119681.8400000001</v>
      </c>
      <c r="E107" s="1">
        <v>0</v>
      </c>
      <c r="F107" s="1">
        <v>0</v>
      </c>
      <c r="G107" s="2">
        <f t="shared" si="0"/>
        <v>314361.41008</v>
      </c>
      <c r="H107" s="2">
        <f t="shared" si="1"/>
        <v>0.15999999991618097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2216817</v>
      </c>
      <c r="D108" s="1">
        <f>'PR-RAS'!E112</f>
        <v>3188608.1199999996</v>
      </c>
      <c r="E108" s="1">
        <v>0</v>
      </c>
      <c r="F108" s="1">
        <v>0</v>
      </c>
      <c r="G108" s="2">
        <f t="shared" si="0"/>
        <v>919561.55667999981</v>
      </c>
      <c r="H108" s="2">
        <f t="shared" si="1"/>
        <v>0.11999999964609742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14727</v>
      </c>
      <c r="D110" s="1">
        <f>'PR-RAS'!E114</f>
        <v>16398.59</v>
      </c>
      <c r="E110" s="1">
        <v>0</v>
      </c>
      <c r="F110" s="1">
        <v>0</v>
      </c>
      <c r="G110" s="2">
        <f t="shared" si="0"/>
        <v>5180.13562</v>
      </c>
      <c r="H110" s="2">
        <f t="shared" si="1"/>
        <v>0.40999999999985448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v>
      </c>
      <c r="D111" s="1">
        <f>'PR-RAS'!E115</f>
        <v>0</v>
      </c>
      <c r="E111" s="1">
        <v>0</v>
      </c>
      <c r="F111" s="1">
        <v>0</v>
      </c>
      <c r="G111" s="2">
        <f t="shared" si="0"/>
        <v>1.32</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2202078</v>
      </c>
      <c r="D113" s="1">
        <f>'PR-RAS'!E117</f>
        <v>3172209.53</v>
      </c>
      <c r="E113" s="1">
        <v>0</v>
      </c>
      <c r="F113" s="1">
        <v>0</v>
      </c>
      <c r="G113" s="2">
        <f t="shared" si="0"/>
        <v>957207.67071999982</v>
      </c>
      <c r="H113" s="2">
        <f t="shared" si="1"/>
        <v>0.47000000020489097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6075286</v>
      </c>
      <c r="D116" s="1">
        <f>'PR-RAS'!E120</f>
        <v>7519507.4699999997</v>
      </c>
      <c r="E116" s="1">
        <v>0</v>
      </c>
      <c r="F116" s="1">
        <v>0</v>
      </c>
      <c r="G116" s="2">
        <f t="shared" si="0"/>
        <v>2428144.6080999998</v>
      </c>
      <c r="H116" s="2">
        <f t="shared" si="1"/>
        <v>0.46999999973922968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1957750</v>
      </c>
      <c r="D117" s="1">
        <f>'PR-RAS'!E121</f>
        <v>3692551.09</v>
      </c>
      <c r="E117" s="1">
        <v>0</v>
      </c>
      <c r="F117" s="1">
        <v>0</v>
      </c>
      <c r="G117" s="2">
        <f t="shared" si="0"/>
        <v>1083770.8528800001</v>
      </c>
      <c r="H117" s="2">
        <f t="shared" si="1"/>
        <v>8.9999999850988388E-2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4117536</v>
      </c>
      <c r="D118" s="1">
        <f>'PR-RAS'!E122</f>
        <v>3826956.38</v>
      </c>
      <c r="E118" s="1">
        <v>0</v>
      </c>
      <c r="F118" s="1">
        <v>0</v>
      </c>
      <c r="G118" s="2">
        <f t="shared" si="0"/>
        <v>1377259.50492</v>
      </c>
      <c r="H118" s="2">
        <f t="shared" si="1"/>
        <v>0.37999999988824129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401491</v>
      </c>
      <c r="D120" s="1">
        <f>'PR-RAS'!E124</f>
        <v>255732.14</v>
      </c>
      <c r="E120" s="1">
        <v>0</v>
      </c>
      <c r="F120" s="1">
        <v>0</v>
      </c>
      <c r="G120" s="2">
        <f t="shared" si="0"/>
        <v>108641.67831999999</v>
      </c>
      <c r="H120" s="2">
        <f t="shared" si="1"/>
        <v>0.14000000001396984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217194</v>
      </c>
      <c r="D121" s="1">
        <f>'PR-RAS'!E125</f>
        <v>190876.14</v>
      </c>
      <c r="E121" s="1">
        <v>0</v>
      </c>
      <c r="F121" s="1">
        <v>0</v>
      </c>
      <c r="G121" s="2">
        <f t="shared" si="0"/>
        <v>71873.553599999999</v>
      </c>
      <c r="H121" s="2">
        <f t="shared" si="1"/>
        <v>0.14000000001396984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217194</v>
      </c>
      <c r="D123" s="1">
        <f>'PR-RAS'!E127</f>
        <v>190876.14</v>
      </c>
      <c r="E123" s="1">
        <v>0</v>
      </c>
      <c r="F123" s="1">
        <v>0</v>
      </c>
      <c r="G123" s="2">
        <f t="shared" si="0"/>
        <v>73071.446160000007</v>
      </c>
      <c r="H123" s="2">
        <f t="shared" si="1"/>
        <v>0.14000000001396984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184297</v>
      </c>
      <c r="D124" s="1">
        <f>'PR-RAS'!E128</f>
        <v>64856</v>
      </c>
      <c r="E124" s="1">
        <v>0</v>
      </c>
      <c r="F124" s="1">
        <v>0</v>
      </c>
      <c r="G124" s="2">
        <f t="shared" si="0"/>
        <v>38623.106999999996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184297</v>
      </c>
      <c r="D125" s="1">
        <f>'PR-RAS'!E129</f>
        <v>64856</v>
      </c>
      <c r="E125" s="1">
        <v>0</v>
      </c>
      <c r="F125" s="1">
        <v>0</v>
      </c>
      <c r="G125" s="2">
        <f t="shared" si="0"/>
        <v>38937.116000000002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256629</v>
      </c>
      <c r="D135" s="1">
        <f>'PR-RAS'!E139</f>
        <v>363589.45</v>
      </c>
      <c r="E135" s="1">
        <v>0</v>
      </c>
      <c r="F135" s="1">
        <v>0</v>
      </c>
      <c r="G135" s="2">
        <f t="shared" si="0"/>
        <v>131830.2586</v>
      </c>
      <c r="H135" s="2">
        <f t="shared" si="1"/>
        <v>0.45000000001164153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256629</v>
      </c>
      <c r="D136" s="1">
        <f>'PR-RAS'!E140</f>
        <v>360784.19</v>
      </c>
      <c r="E136" s="1">
        <v>0</v>
      </c>
      <c r="F136" s="1">
        <v>0</v>
      </c>
      <c r="G136" s="2">
        <f t="shared" si="0"/>
        <v>132056.64630000002</v>
      </c>
      <c r="H136" s="2">
        <f t="shared" si="1"/>
        <v>0.19000000000232831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256629</v>
      </c>
      <c r="D145" s="1">
        <f>'PR-RAS'!E149</f>
        <v>360784.19</v>
      </c>
      <c r="E145" s="1">
        <v>0</v>
      </c>
      <c r="F145" s="1">
        <v>0</v>
      </c>
      <c r="G145" s="2">
        <f t="shared" si="0"/>
        <v>140860.42272</v>
      </c>
      <c r="H145" s="2">
        <f t="shared" si="1"/>
        <v>0.19000000000232831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2805.26</v>
      </c>
      <c r="E146" s="1">
        <v>0</v>
      </c>
      <c r="F146" s="1">
        <v>0</v>
      </c>
      <c r="G146" s="2">
        <f t="shared" si="0"/>
        <v>813.52539999999999</v>
      </c>
      <c r="H146" s="2">
        <f t="shared" si="1"/>
        <v>0.26000000000021828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22547858</v>
      </c>
      <c r="D147" s="1">
        <f>'PR-RAS'!E151</f>
        <v>32038381.219999999</v>
      </c>
      <c r="E147" s="1">
        <v>0</v>
      </c>
      <c r="F147" s="1">
        <v>0</v>
      </c>
      <c r="G147" s="2">
        <f t="shared" si="0"/>
        <v>12647194.584239999</v>
      </c>
      <c r="H147" s="2">
        <f t="shared" si="1"/>
        <v>0.2199999988079071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10072355</v>
      </c>
      <c r="D148" s="1">
        <f>'PR-RAS'!E152</f>
        <v>10618476.710000001</v>
      </c>
      <c r="E148" s="1">
        <v>0</v>
      </c>
      <c r="F148" s="1">
        <v>0</v>
      </c>
      <c r="G148" s="2">
        <f t="shared" si="0"/>
        <v>4602468.3377400003</v>
      </c>
      <c r="H148" s="2">
        <f t="shared" si="1"/>
        <v>0.28999999910593033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8041135</v>
      </c>
      <c r="D149" s="1">
        <f>'PR-RAS'!E153</f>
        <v>8204506.9800000004</v>
      </c>
      <c r="E149" s="1">
        <v>0</v>
      </c>
      <c r="F149" s="1">
        <v>0</v>
      </c>
      <c r="G149" s="2">
        <f t="shared" si="0"/>
        <v>3618622.0460799998</v>
      </c>
      <c r="H149" s="2">
        <f t="shared" si="1"/>
        <v>1.9999999552965164E-2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8040308</v>
      </c>
      <c r="D150" s="1">
        <f>'PR-RAS'!E154</f>
        <v>8204506.9800000004</v>
      </c>
      <c r="E150" s="1">
        <v>0</v>
      </c>
      <c r="F150" s="1">
        <v>0</v>
      </c>
      <c r="G150" s="2">
        <f t="shared" si="0"/>
        <v>3642948.9720399999</v>
      </c>
      <c r="H150" s="2">
        <f t="shared" si="1"/>
        <v>1.9999999552965164E-2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827</v>
      </c>
      <c r="D151" s="1">
        <f>'PR-RAS'!E155</f>
        <v>0</v>
      </c>
      <c r="E151" s="1">
        <v>0</v>
      </c>
      <c r="F151" s="1">
        <v>0</v>
      </c>
      <c r="G151" s="2">
        <f t="shared" si="0"/>
        <v>124.05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599671</v>
      </c>
      <c r="D154" s="1">
        <f>'PR-RAS'!E158</f>
        <v>907625.07</v>
      </c>
      <c r="E154" s="1">
        <v>0</v>
      </c>
      <c r="F154" s="1">
        <v>0</v>
      </c>
      <c r="G154" s="2">
        <f t="shared" si="0"/>
        <v>369482.93441999995</v>
      </c>
      <c r="H154" s="2">
        <f t="shared" si="1"/>
        <v>6.9999999948777258E-2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1431549</v>
      </c>
      <c r="D155" s="1">
        <f>'PR-RAS'!E159</f>
        <v>1506344.66</v>
      </c>
      <c r="E155" s="1">
        <v>0</v>
      </c>
      <c r="F155" s="1">
        <v>0</v>
      </c>
      <c r="G155" s="2">
        <f t="shared" si="0"/>
        <v>684412.70128000004</v>
      </c>
      <c r="H155" s="2">
        <f t="shared" si="1"/>
        <v>0.34000000008381903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106157</v>
      </c>
      <c r="D156" s="1">
        <f>'PR-RAS'!E160</f>
        <v>152600</v>
      </c>
      <c r="E156" s="1">
        <v>0</v>
      </c>
      <c r="F156" s="1">
        <v>0</v>
      </c>
      <c r="G156" s="2">
        <f t="shared" si="0"/>
        <v>63760.334999999999</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1325392</v>
      </c>
      <c r="D157" s="1">
        <f>'PR-RAS'!E161</f>
        <v>1353744.66</v>
      </c>
      <c r="E157" s="1">
        <v>0</v>
      </c>
      <c r="F157" s="1">
        <v>0</v>
      </c>
      <c r="G157" s="2">
        <f t="shared" si="0"/>
        <v>629129.48592000001</v>
      </c>
      <c r="H157" s="2">
        <f t="shared" si="1"/>
        <v>0.34000000008381903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9821231</v>
      </c>
      <c r="D159" s="1">
        <f>'PR-RAS'!E163</f>
        <v>18951229.489999998</v>
      </c>
      <c r="E159" s="1">
        <v>0</v>
      </c>
      <c r="F159" s="1">
        <v>0</v>
      </c>
      <c r="G159" s="2">
        <f t="shared" si="0"/>
        <v>7540343.0168399997</v>
      </c>
      <c r="H159" s="2">
        <f t="shared" si="1"/>
        <v>0.48999999836087227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574410</v>
      </c>
      <c r="D160" s="1">
        <f>'PR-RAS'!E164</f>
        <v>584585.86</v>
      </c>
      <c r="E160" s="1">
        <v>0</v>
      </c>
      <c r="F160" s="1">
        <v>0</v>
      </c>
      <c r="G160" s="2">
        <f t="shared" si="0"/>
        <v>277229.49348</v>
      </c>
      <c r="H160" s="2">
        <f t="shared" si="1"/>
        <v>0.14000000001396984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223165</v>
      </c>
      <c r="D161" s="1">
        <f>'PR-RAS'!E165</f>
        <v>192553.33</v>
      </c>
      <c r="E161" s="1">
        <v>0</v>
      </c>
      <c r="F161" s="1">
        <v>0</v>
      </c>
      <c r="G161" s="2">
        <f t="shared" si="0"/>
        <v>97323.465599999981</v>
      </c>
      <c r="H161" s="2">
        <f t="shared" si="1"/>
        <v>0.32999999998719431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282771</v>
      </c>
      <c r="D162" s="1">
        <f>'PR-RAS'!E166</f>
        <v>342900.6</v>
      </c>
      <c r="E162" s="1">
        <v>0</v>
      </c>
      <c r="F162" s="1">
        <v>0</v>
      </c>
      <c r="G162" s="2">
        <f t="shared" si="0"/>
        <v>155940.12419999999</v>
      </c>
      <c r="H162" s="2">
        <f t="shared" si="1"/>
        <v>0.40000000002328306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65616</v>
      </c>
      <c r="D163" s="1">
        <f>'PR-RAS'!E167</f>
        <v>46760.43</v>
      </c>
      <c r="E163" s="1">
        <v>0</v>
      </c>
      <c r="F163" s="1">
        <v>0</v>
      </c>
      <c r="G163" s="2">
        <f t="shared" si="0"/>
        <v>25780.171319999998</v>
      </c>
      <c r="H163" s="2">
        <f t="shared" si="1"/>
        <v>0.43000000000029104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2858</v>
      </c>
      <c r="D164" s="1">
        <f>'PR-RAS'!E168</f>
        <v>2371.5</v>
      </c>
      <c r="E164" s="1">
        <v>0</v>
      </c>
      <c r="F164" s="1">
        <v>0</v>
      </c>
      <c r="G164" s="2">
        <f t="shared" si="0"/>
        <v>1238.963</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929698</v>
      </c>
      <c r="D165" s="1">
        <f>'PR-RAS'!E169</f>
        <v>2889535.52</v>
      </c>
      <c r="E165" s="1">
        <v>0</v>
      </c>
      <c r="F165" s="1">
        <v>0</v>
      </c>
      <c r="G165" s="2">
        <f t="shared" si="0"/>
        <v>1100238.12256</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233765</v>
      </c>
      <c r="D166" s="1">
        <f>'PR-RAS'!E170</f>
        <v>389613.97</v>
      </c>
      <c r="E166" s="1">
        <v>0</v>
      </c>
      <c r="F166" s="1">
        <v>0</v>
      </c>
      <c r="G166" s="2">
        <f t="shared" si="0"/>
        <v>167143.8351</v>
      </c>
      <c r="H166" s="2">
        <f t="shared" si="1"/>
        <v>3.0000000027939677E-2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439423.59</v>
      </c>
      <c r="E167" s="1">
        <v>0</v>
      </c>
      <c r="F167" s="1">
        <v>0</v>
      </c>
      <c r="G167" s="2">
        <f t="shared" si="0"/>
        <v>145888.63188000003</v>
      </c>
      <c r="H167" s="2">
        <f t="shared" si="1"/>
        <v>0.40999999997438863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392625</v>
      </c>
      <c r="D168" s="1">
        <f>'PR-RAS'!E172</f>
        <v>1673719.04</v>
      </c>
      <c r="E168" s="1">
        <v>0</v>
      </c>
      <c r="F168" s="1">
        <v>0</v>
      </c>
      <c r="G168" s="2">
        <f t="shared" si="0"/>
        <v>624590.53436000005</v>
      </c>
      <c r="H168" s="2">
        <f t="shared" si="1"/>
        <v>4.0000000037252903E-2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242510</v>
      </c>
      <c r="D169" s="1">
        <f>'PR-RAS'!E173</f>
        <v>357762.36</v>
      </c>
      <c r="E169" s="1">
        <v>0</v>
      </c>
      <c r="F169" s="1">
        <v>0</v>
      </c>
      <c r="G169" s="2">
        <f t="shared" si="0"/>
        <v>160949.83296</v>
      </c>
      <c r="H169" s="2">
        <f t="shared" si="1"/>
        <v>0.35999999998603016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28468</v>
      </c>
      <c r="D170" s="1">
        <f>'PR-RAS'!E174</f>
        <v>23316.6</v>
      </c>
      <c r="E170" s="1">
        <v>0</v>
      </c>
      <c r="F170" s="1">
        <v>0</v>
      </c>
      <c r="G170" s="2">
        <f t="shared" si="0"/>
        <v>12692.102800000001</v>
      </c>
      <c r="H170" s="2">
        <f t="shared" si="1"/>
        <v>0.40000000000145519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32330</v>
      </c>
      <c r="D172" s="1">
        <f>'PR-RAS'!E176</f>
        <v>5699.96</v>
      </c>
      <c r="E172" s="1">
        <v>0</v>
      </c>
      <c r="F172" s="1">
        <v>0</v>
      </c>
      <c r="G172" s="2">
        <f t="shared" si="0"/>
        <v>7477.8163199999999</v>
      </c>
      <c r="H172" s="2">
        <f t="shared" si="1"/>
        <v>3.999999999996362E-2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6884511</v>
      </c>
      <c r="D173" s="1">
        <f>'PR-RAS'!E177</f>
        <v>12785652.989999998</v>
      </c>
      <c r="E173" s="1">
        <v>0</v>
      </c>
      <c r="F173" s="1">
        <v>0</v>
      </c>
      <c r="G173" s="2">
        <f t="shared" si="0"/>
        <v>5582400.5205599992</v>
      </c>
      <c r="H173" s="2">
        <f t="shared" si="1"/>
        <v>1.0000001639127731E-2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203311</v>
      </c>
      <c r="D174" s="1">
        <f>'PR-RAS'!E178</f>
        <v>226791.49</v>
      </c>
      <c r="E174" s="1">
        <v>0</v>
      </c>
      <c r="F174" s="1">
        <v>0</v>
      </c>
      <c r="G174" s="2">
        <f t="shared" si="0"/>
        <v>113642.65853999999</v>
      </c>
      <c r="H174" s="2">
        <f t="shared" si="1"/>
        <v>0.48999999999068677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2217539</v>
      </c>
      <c r="D175" s="1">
        <f>'PR-RAS'!E179</f>
        <v>3831237.23</v>
      </c>
      <c r="E175" s="1">
        <v>0</v>
      </c>
      <c r="F175" s="1">
        <v>0</v>
      </c>
      <c r="G175" s="2">
        <f t="shared" si="0"/>
        <v>1719122.34204</v>
      </c>
      <c r="H175" s="2">
        <f t="shared" si="1"/>
        <v>0.22999999998137355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92946</v>
      </c>
      <c r="D176" s="1">
        <f>'PR-RAS'!E180</f>
        <v>345866.5</v>
      </c>
      <c r="E176" s="1">
        <v>0</v>
      </c>
      <c r="F176" s="1">
        <v>0</v>
      </c>
      <c r="G176" s="2">
        <f t="shared" si="0"/>
        <v>137318.82499999998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2752861</v>
      </c>
      <c r="D177" s="1">
        <f>'PR-RAS'!E181</f>
        <v>2743859.25</v>
      </c>
      <c r="E177" s="1">
        <v>0</v>
      </c>
      <c r="F177" s="1">
        <v>0</v>
      </c>
      <c r="G177" s="2">
        <f t="shared" si="0"/>
        <v>1450341.9919999999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71901</v>
      </c>
      <c r="D178" s="1">
        <f>'PR-RAS'!E182</f>
        <v>138544.66</v>
      </c>
      <c r="E178" s="1">
        <v>0</v>
      </c>
      <c r="F178" s="1">
        <v>0</v>
      </c>
      <c r="G178" s="2">
        <f t="shared" si="0"/>
        <v>61771.286639999998</v>
      </c>
      <c r="H178" s="2">
        <f t="shared" si="1"/>
        <v>0.33999999999650754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47954</v>
      </c>
      <c r="D179" s="1">
        <f>'PR-RAS'!E183</f>
        <v>46816.14</v>
      </c>
      <c r="E179" s="1">
        <v>0</v>
      </c>
      <c r="F179" s="1">
        <v>0</v>
      </c>
      <c r="G179" s="2">
        <f t="shared" si="0"/>
        <v>25202.357839999997</v>
      </c>
      <c r="H179" s="2">
        <f t="shared" si="1"/>
        <v>0.13999999999941792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1121655</v>
      </c>
      <c r="D180" s="1">
        <f>'PR-RAS'!E184</f>
        <v>1159038.6499999999</v>
      </c>
      <c r="E180" s="1">
        <v>0</v>
      </c>
      <c r="F180" s="1">
        <v>0</v>
      </c>
      <c r="G180" s="2">
        <f t="shared" si="0"/>
        <v>615712.08169999998</v>
      </c>
      <c r="H180" s="2">
        <f t="shared" si="1"/>
        <v>0.35000000009313226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116779</v>
      </c>
      <c r="D181" s="1">
        <f>'PR-RAS'!E185</f>
        <v>148148.85999999999</v>
      </c>
      <c r="E181" s="1">
        <v>0</v>
      </c>
      <c r="F181" s="1">
        <v>0</v>
      </c>
      <c r="G181" s="2">
        <f t="shared" si="0"/>
        <v>74353.809599999993</v>
      </c>
      <c r="H181" s="2">
        <f t="shared" si="1"/>
        <v>0.14000000001396984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259565</v>
      </c>
      <c r="D182" s="1">
        <f>'PR-RAS'!E186</f>
        <v>4145350.21</v>
      </c>
      <c r="E182" s="1">
        <v>0</v>
      </c>
      <c r="F182" s="1">
        <v>0</v>
      </c>
      <c r="G182" s="2">
        <f t="shared" si="0"/>
        <v>1547598.0410199999</v>
      </c>
      <c r="H182" s="2">
        <f t="shared" si="1"/>
        <v>0.2099999999627471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1197</v>
      </c>
      <c r="D183" s="1">
        <f>'PR-RAS'!E187</f>
        <v>0</v>
      </c>
      <c r="E183" s="1">
        <v>0</v>
      </c>
      <c r="F183" s="1">
        <v>0</v>
      </c>
      <c r="G183" s="2">
        <f t="shared" si="0"/>
        <v>217.85399999999998</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1431415</v>
      </c>
      <c r="D184" s="1">
        <f>'PR-RAS'!E188</f>
        <v>2691455.12</v>
      </c>
      <c r="E184" s="1">
        <v>0</v>
      </c>
      <c r="F184" s="1">
        <v>0</v>
      </c>
      <c r="G184" s="2">
        <f t="shared" si="0"/>
        <v>1247021.5189199999</v>
      </c>
      <c r="H184" s="2">
        <f t="shared" si="1"/>
        <v>0.12000000011175871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176969</v>
      </c>
      <c r="D185" s="1">
        <f>'PR-RAS'!E189</f>
        <v>173852.81</v>
      </c>
      <c r="E185" s="1">
        <v>0</v>
      </c>
      <c r="F185" s="1">
        <v>0</v>
      </c>
      <c r="G185" s="2">
        <f t="shared" si="0"/>
        <v>96540.130080000003</v>
      </c>
      <c r="H185" s="2">
        <f t="shared" si="1"/>
        <v>0.19000000000232831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61950</v>
      </c>
      <c r="D186" s="1">
        <f>'PR-RAS'!E190</f>
        <v>83596.350000000006</v>
      </c>
      <c r="E186" s="1">
        <v>0</v>
      </c>
      <c r="F186" s="1">
        <v>0</v>
      </c>
      <c r="G186" s="2">
        <f t="shared" si="0"/>
        <v>42391.3995</v>
      </c>
      <c r="H186" s="2">
        <f t="shared" si="1"/>
        <v>0.35000000000582077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94087</v>
      </c>
      <c r="D187" s="1">
        <f>'PR-RAS'!E191</f>
        <v>91870.17</v>
      </c>
      <c r="E187" s="1">
        <v>0</v>
      </c>
      <c r="F187" s="1">
        <v>0</v>
      </c>
      <c r="G187" s="2">
        <f t="shared" si="0"/>
        <v>51675.885239999996</v>
      </c>
      <c r="H187" s="2">
        <f t="shared" si="1"/>
        <v>0.16999999999825377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12691</v>
      </c>
      <c r="D188" s="1">
        <f>'PR-RAS'!E192</f>
        <v>11291.83</v>
      </c>
      <c r="E188" s="1">
        <v>0</v>
      </c>
      <c r="F188" s="1">
        <v>0</v>
      </c>
      <c r="G188" s="2">
        <f t="shared" si="0"/>
        <v>6596.3614200000011</v>
      </c>
      <c r="H188" s="2">
        <f t="shared" si="1"/>
        <v>0.17000000000007276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64798</v>
      </c>
      <c r="D189" s="1">
        <f>'PR-RAS'!E193</f>
        <v>92892.12</v>
      </c>
      <c r="E189" s="1">
        <v>0</v>
      </c>
      <c r="F189" s="1">
        <v>0</v>
      </c>
      <c r="G189" s="2">
        <f t="shared" si="0"/>
        <v>47109.46112</v>
      </c>
      <c r="H189" s="2">
        <f t="shared" si="1"/>
        <v>0.11999999999534339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68236</v>
      </c>
      <c r="D190" s="1">
        <f>'PR-RAS'!E194</f>
        <v>0</v>
      </c>
      <c r="E190" s="1">
        <v>0</v>
      </c>
      <c r="F190" s="1">
        <v>0</v>
      </c>
      <c r="G190" s="2">
        <f t="shared" si="0"/>
        <v>12896.603999999999</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952684</v>
      </c>
      <c r="D191" s="1">
        <f>'PR-RAS'!E195</f>
        <v>2237951.84</v>
      </c>
      <c r="E191" s="1">
        <v>0</v>
      </c>
      <c r="F191" s="1">
        <v>0</v>
      </c>
      <c r="G191" s="2">
        <f t="shared" si="0"/>
        <v>1031431.6592</v>
      </c>
      <c r="H191" s="2">
        <f t="shared" si="1"/>
        <v>0.16000000014901161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225531</v>
      </c>
      <c r="D192" s="1">
        <f>'PR-RAS'!E196</f>
        <v>214054</v>
      </c>
      <c r="E192" s="1">
        <v>0</v>
      </c>
      <c r="F192" s="1">
        <v>0</v>
      </c>
      <c r="G192" s="2">
        <f t="shared" si="0"/>
        <v>124845.049</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156030</v>
      </c>
      <c r="D198" s="1">
        <f>'PR-RAS'!E202</f>
        <v>141287.06</v>
      </c>
      <c r="E198" s="1">
        <v>0</v>
      </c>
      <c r="F198" s="1">
        <v>0</v>
      </c>
      <c r="G198" s="2">
        <f t="shared" si="0"/>
        <v>86405.011639999997</v>
      </c>
      <c r="H198" s="2">
        <f t="shared" si="1"/>
        <v>5.9999999997671694E-2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156030</v>
      </c>
      <c r="D201" s="1">
        <f>'PR-RAS'!E205</f>
        <v>141287.06</v>
      </c>
      <c r="E201" s="1">
        <v>0</v>
      </c>
      <c r="F201" s="1">
        <v>0</v>
      </c>
      <c r="G201" s="2">
        <f t="shared" si="0"/>
        <v>87720.824000000008</v>
      </c>
      <c r="H201" s="2">
        <f t="shared" si="1"/>
        <v>5.9999999997671694E-2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69501</v>
      </c>
      <c r="D206" s="1">
        <f>'PR-RAS'!E210</f>
        <v>72766.94</v>
      </c>
      <c r="E206" s="1">
        <v>0</v>
      </c>
      <c r="F206" s="1">
        <v>0</v>
      </c>
      <c r="G206" s="2">
        <f t="shared" si="0"/>
        <v>44082.150399999999</v>
      </c>
      <c r="H206" s="2">
        <f t="shared" si="1"/>
        <v>5.9999999997671694E-2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56004</v>
      </c>
      <c r="D207" s="1">
        <f>'PR-RAS'!E211</f>
        <v>59656.23</v>
      </c>
      <c r="E207" s="1">
        <v>0</v>
      </c>
      <c r="F207" s="1">
        <v>0</v>
      </c>
      <c r="G207" s="2">
        <f t="shared" si="0"/>
        <v>36115.190760000005</v>
      </c>
      <c r="H207" s="2">
        <f t="shared" si="1"/>
        <v>0.23000000000320142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13497</v>
      </c>
      <c r="D209" s="1">
        <f>'PR-RAS'!E213</f>
        <v>8236.85</v>
      </c>
      <c r="E209" s="1">
        <v>0</v>
      </c>
      <c r="F209" s="1">
        <v>0</v>
      </c>
      <c r="G209" s="2">
        <f t="shared" si="0"/>
        <v>6233.9056</v>
      </c>
      <c r="H209" s="2">
        <f t="shared" si="1"/>
        <v>0.1499999999996362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4873.8599999999997</v>
      </c>
      <c r="E210" s="1">
        <v>0</v>
      </c>
      <c r="F210" s="1">
        <v>0</v>
      </c>
      <c r="G210" s="2">
        <f t="shared" si="0"/>
        <v>2037.2734799999998</v>
      </c>
      <c r="H210" s="2">
        <f t="shared" si="1"/>
        <v>0.14000000000032742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184500</v>
      </c>
      <c r="E211" s="1">
        <v>0</v>
      </c>
      <c r="F211" s="1">
        <v>0</v>
      </c>
      <c r="G211" s="2">
        <f t="shared" si="0"/>
        <v>77490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184500</v>
      </c>
      <c r="E215" s="1">
        <v>0</v>
      </c>
      <c r="F215" s="1">
        <v>0</v>
      </c>
      <c r="G215" s="2">
        <f t="shared" si="0"/>
        <v>78966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184500</v>
      </c>
      <c r="E217" s="1">
        <v>0</v>
      </c>
      <c r="F217" s="1">
        <v>0</v>
      </c>
      <c r="G217" s="2">
        <f t="shared" si="0"/>
        <v>79704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713971</v>
      </c>
      <c r="D248" s="1">
        <f>'PR-RAS'!E252</f>
        <v>674281.88</v>
      </c>
      <c r="E248" s="1">
        <v>0</v>
      </c>
      <c r="F248" s="1">
        <v>0</v>
      </c>
      <c r="G248" s="2">
        <f t="shared" si="0"/>
        <v>509446.08571999997</v>
      </c>
      <c r="H248" s="2">
        <f t="shared" si="1"/>
        <v>0.11999999999534339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713971</v>
      </c>
      <c r="D255" s="1">
        <f>'PR-RAS'!E259</f>
        <v>674281.88</v>
      </c>
      <c r="E255" s="1">
        <v>0</v>
      </c>
      <c r="F255" s="1">
        <v>0</v>
      </c>
      <c r="G255" s="2">
        <f t="shared" si="0"/>
        <v>523883.82903999998</v>
      </c>
      <c r="H255" s="2">
        <f t="shared" si="1"/>
        <v>0.11999999999534339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678250</v>
      </c>
      <c r="D256" s="1">
        <f>'PR-RAS'!E260</f>
        <v>618128.6</v>
      </c>
      <c r="E256" s="1">
        <v>0</v>
      </c>
      <c r="F256" s="1">
        <v>0</v>
      </c>
      <c r="G256" s="2">
        <f t="shared" si="0"/>
        <v>488199.33600000001</v>
      </c>
      <c r="H256" s="2">
        <f t="shared" si="1"/>
        <v>0.40000000002328306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35721</v>
      </c>
      <c r="D257" s="1">
        <f>'PR-RAS'!E261</f>
        <v>56153.279999999999</v>
      </c>
      <c r="E257" s="1">
        <v>0</v>
      </c>
      <c r="F257" s="1">
        <v>0</v>
      </c>
      <c r="G257" s="2">
        <f t="shared" si="0"/>
        <v>37895.055359999998</v>
      </c>
      <c r="H257" s="2">
        <f t="shared" si="1"/>
        <v>0.27999999999883585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1714770</v>
      </c>
      <c r="D259" s="1">
        <f>'PR-RAS'!E263</f>
        <v>1395839.1400000001</v>
      </c>
      <c r="E259" s="1">
        <v>0</v>
      </c>
      <c r="F259" s="1">
        <v>0</v>
      </c>
      <c r="G259" s="2">
        <f t="shared" si="0"/>
        <v>1162663.6562400002</v>
      </c>
      <c r="H259" s="2">
        <f t="shared" si="1"/>
        <v>0.14000000013038516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1344770</v>
      </c>
      <c r="D260" s="1">
        <f>'PR-RAS'!E264</f>
        <v>1236074.0900000001</v>
      </c>
      <c r="E260" s="1">
        <v>0</v>
      </c>
      <c r="F260" s="1">
        <v>0</v>
      </c>
      <c r="G260" s="2">
        <f t="shared" si="0"/>
        <v>988581.80862000003</v>
      </c>
      <c r="H260" s="2">
        <f t="shared" si="1"/>
        <v>9.0000000083819032E-2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1344770</v>
      </c>
      <c r="D261" s="1">
        <f>'PR-RAS'!E265</f>
        <v>1236074.0900000001</v>
      </c>
      <c r="E261" s="1">
        <v>0</v>
      </c>
      <c r="F261" s="1">
        <v>0</v>
      </c>
      <c r="G261" s="2">
        <f t="shared" si="0"/>
        <v>992398.72680000006</v>
      </c>
      <c r="H261" s="2">
        <f t="shared" si="1"/>
        <v>9.0000000083819032E-2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370000</v>
      </c>
      <c r="D264" s="1">
        <f>'PR-RAS'!E268</f>
        <v>40000</v>
      </c>
      <c r="E264" s="1">
        <v>0</v>
      </c>
      <c r="F264" s="1">
        <v>0</v>
      </c>
      <c r="G264" s="2">
        <f t="shared" si="0"/>
        <v>118350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370000</v>
      </c>
      <c r="D265" s="1">
        <f>'PR-RAS'!E269</f>
        <v>40000</v>
      </c>
      <c r="E265" s="1">
        <v>0</v>
      </c>
      <c r="F265" s="1">
        <v>0</v>
      </c>
      <c r="G265" s="2">
        <f t="shared" ref="G265:G521" si="8">(B265/1000)*(C265*1+D265*2)</f>
        <v>118800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119765.05</v>
      </c>
      <c r="E275" s="1">
        <v>0</v>
      </c>
      <c r="F275" s="1">
        <v>0</v>
      </c>
      <c r="G275" s="2">
        <f t="shared" si="8"/>
        <v>65631.247400000007</v>
      </c>
      <c r="H275" s="2">
        <f t="shared" si="9"/>
        <v>5.0000000002910383E-2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119765.05</v>
      </c>
      <c r="E276" s="1">
        <v>0</v>
      </c>
      <c r="F276" s="1">
        <v>0</v>
      </c>
      <c r="G276" s="2">
        <f t="shared" si="8"/>
        <v>65870.777500000011</v>
      </c>
      <c r="H276" s="2">
        <f t="shared" si="9"/>
        <v>5.0000000002910383E-2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22547858</v>
      </c>
      <c r="D285" s="1">
        <f>'PR-RAS'!E289</f>
        <v>32038381.219999999</v>
      </c>
      <c r="E285" s="1">
        <v>0</v>
      </c>
      <c r="F285" s="1">
        <v>0</v>
      </c>
      <c r="G285" s="2">
        <f t="shared" si="8"/>
        <v>24601392.204959996</v>
      </c>
      <c r="H285" s="2">
        <f t="shared" si="9"/>
        <v>0.2199999988079071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5986767</v>
      </c>
      <c r="D286" s="1">
        <f>'PR-RAS'!E290</f>
        <v>4864672.93</v>
      </c>
      <c r="E286" s="1">
        <v>0</v>
      </c>
      <c r="F286" s="1">
        <v>0</v>
      </c>
      <c r="G286" s="2">
        <f t="shared" si="8"/>
        <v>4479092.1650999999</v>
      </c>
      <c r="H286" s="2">
        <f t="shared" si="9"/>
        <v>7.0000000298023224E-2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8291438</v>
      </c>
      <c r="D289" s="1">
        <f>'PR-RAS'!E293</f>
        <v>3715230.03</v>
      </c>
      <c r="E289" s="1">
        <v>0</v>
      </c>
      <c r="F289" s="1">
        <v>0</v>
      </c>
      <c r="G289" s="2">
        <f t="shared" si="8"/>
        <v>4527906.6412799992</v>
      </c>
      <c r="H289" s="2">
        <f t="shared" si="9"/>
        <v>2.9999999795109034E-2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11083887</v>
      </c>
      <c r="D290" s="1">
        <f>'PR-RAS'!E294</f>
        <v>10112418.890000001</v>
      </c>
      <c r="E290" s="1">
        <v>0</v>
      </c>
      <c r="F290" s="1">
        <v>0</v>
      </c>
      <c r="G290" s="2">
        <f t="shared" si="8"/>
        <v>9048221.4614199996</v>
      </c>
      <c r="H290" s="2">
        <f t="shared" si="9"/>
        <v>0.10999999940395355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3734744</v>
      </c>
      <c r="D293" s="1">
        <f>'PR-RAS'!E298</f>
        <v>344889.27</v>
      </c>
      <c r="E293" s="1">
        <v>0</v>
      </c>
      <c r="F293" s="1">
        <v>0</v>
      </c>
      <c r="G293" s="2">
        <f t="shared" si="8"/>
        <v>1291960.5816799998</v>
      </c>
      <c r="H293" s="2">
        <f t="shared" si="9"/>
        <v>0.27000000001862645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3730434</v>
      </c>
      <c r="D294" s="1">
        <f>'PR-RAS'!E299</f>
        <v>325686.90000000002</v>
      </c>
      <c r="E294" s="1">
        <v>0</v>
      </c>
      <c r="F294" s="1">
        <v>0</v>
      </c>
      <c r="G294" s="2">
        <f t="shared" si="8"/>
        <v>1283869.6853999998</v>
      </c>
      <c r="H294" s="2">
        <f t="shared" si="9"/>
        <v>9.9999999976716936E-2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3730434</v>
      </c>
      <c r="D295" s="1">
        <f>'PR-RAS'!E300</f>
        <v>325686.90000000002</v>
      </c>
      <c r="E295" s="1">
        <v>0</v>
      </c>
      <c r="F295" s="1">
        <v>0</v>
      </c>
      <c r="G295" s="2">
        <f t="shared" si="8"/>
        <v>1288251.4931999999</v>
      </c>
      <c r="H295" s="2">
        <f t="shared" si="9"/>
        <v>9.9999999976716936E-2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3730434</v>
      </c>
      <c r="D296" s="1">
        <f>'PR-RAS'!E301</f>
        <v>325686.90000000002</v>
      </c>
      <c r="E296" s="1">
        <v>0</v>
      </c>
      <c r="F296" s="1">
        <v>0</v>
      </c>
      <c r="G296" s="2">
        <f t="shared" si="8"/>
        <v>1292633.301</v>
      </c>
      <c r="H296" s="2">
        <f t="shared" si="9"/>
        <v>9.9999999976716936E-2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4310</v>
      </c>
      <c r="D306" s="1">
        <f>'PR-RAS'!E311</f>
        <v>19202.37</v>
      </c>
      <c r="E306" s="1">
        <v>0</v>
      </c>
      <c r="F306" s="1">
        <v>0</v>
      </c>
      <c r="G306" s="2">
        <f t="shared" si="8"/>
        <v>13027.995699999999</v>
      </c>
      <c r="H306" s="2">
        <f t="shared" si="9"/>
        <v>0.36999999999898137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4310</v>
      </c>
      <c r="D307" s="1">
        <f>'PR-RAS'!E312</f>
        <v>19202.37</v>
      </c>
      <c r="E307" s="1">
        <v>0</v>
      </c>
      <c r="F307" s="1">
        <v>0</v>
      </c>
      <c r="G307" s="2">
        <f t="shared" si="8"/>
        <v>13070.710439999999</v>
      </c>
      <c r="H307" s="2">
        <f t="shared" si="9"/>
        <v>0.36999999999898137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4310</v>
      </c>
      <c r="D308" s="1">
        <f>'PR-RAS'!E313</f>
        <v>19202.37</v>
      </c>
      <c r="E308" s="1">
        <v>0</v>
      </c>
      <c r="F308" s="1">
        <v>0</v>
      </c>
      <c r="G308" s="2">
        <f t="shared" si="8"/>
        <v>13113.425179999998</v>
      </c>
      <c r="H308" s="2">
        <f t="shared" si="9"/>
        <v>0.36999999999898137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2968186</v>
      </c>
      <c r="D345" s="1">
        <f>'PR-RAS'!E350</f>
        <v>3394861.66</v>
      </c>
      <c r="E345" s="1">
        <v>0</v>
      </c>
      <c r="F345" s="1">
        <v>0</v>
      </c>
      <c r="G345" s="2">
        <f t="shared" si="8"/>
        <v>3356720.80608</v>
      </c>
      <c r="H345" s="2">
        <f t="shared" si="9"/>
        <v>0.33999999985098839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465677</v>
      </c>
      <c r="D346" s="1">
        <f>'PR-RAS'!E351</f>
        <v>63711.34</v>
      </c>
      <c r="E346" s="1">
        <v>0</v>
      </c>
      <c r="F346" s="1">
        <v>0</v>
      </c>
      <c r="G346" s="2">
        <f t="shared" si="8"/>
        <v>204619.38959999997</v>
      </c>
      <c r="H346" s="2">
        <f t="shared" si="9"/>
        <v>0.33999999999650754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461677</v>
      </c>
      <c r="D347" s="1">
        <f>'PR-RAS'!E352</f>
        <v>59711.34</v>
      </c>
      <c r="E347" s="1">
        <v>0</v>
      </c>
      <c r="F347" s="1">
        <v>0</v>
      </c>
      <c r="G347" s="2">
        <f t="shared" si="8"/>
        <v>201060.48927999995</v>
      </c>
      <c r="H347" s="2">
        <f t="shared" si="9"/>
        <v>0.33999999999650754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461677</v>
      </c>
      <c r="D348" s="1">
        <f>'PR-RAS'!E353</f>
        <v>59711.34</v>
      </c>
      <c r="E348" s="1">
        <v>0</v>
      </c>
      <c r="F348" s="1">
        <v>0</v>
      </c>
      <c r="G348" s="2">
        <f t="shared" si="8"/>
        <v>201641.58895999996</v>
      </c>
      <c r="H348" s="2">
        <f t="shared" si="9"/>
        <v>0.33999999999650754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4000</v>
      </c>
      <c r="D351" s="1">
        <f>'PR-RAS'!E356</f>
        <v>4000</v>
      </c>
      <c r="E351" s="1">
        <v>0</v>
      </c>
      <c r="F351" s="1">
        <v>0</v>
      </c>
      <c r="G351" s="2">
        <f t="shared" si="8"/>
        <v>4200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4000</v>
      </c>
      <c r="D355" s="1">
        <f>'PR-RAS'!E360</f>
        <v>4000</v>
      </c>
      <c r="E355" s="1">
        <v>0</v>
      </c>
      <c r="F355" s="1">
        <v>0</v>
      </c>
      <c r="G355" s="2">
        <f t="shared" si="8"/>
        <v>4248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2223165</v>
      </c>
      <c r="D358" s="1">
        <f>'PR-RAS'!E363</f>
        <v>1927363.57</v>
      </c>
      <c r="E358" s="1">
        <v>0</v>
      </c>
      <c r="F358" s="1">
        <v>0</v>
      </c>
      <c r="G358" s="2">
        <f t="shared" si="8"/>
        <v>2169807.4939800003</v>
      </c>
      <c r="H358" s="2">
        <f t="shared" si="9"/>
        <v>0.42999999993480742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799943</v>
      </c>
      <c r="D359" s="1">
        <f>'PR-RAS'!E364</f>
        <v>332413.75</v>
      </c>
      <c r="E359" s="1">
        <v>0</v>
      </c>
      <c r="F359" s="1">
        <v>0</v>
      </c>
      <c r="G359" s="2">
        <f t="shared" si="8"/>
        <v>524387.83899999992</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248159</v>
      </c>
      <c r="D361" s="1">
        <f>'PR-RAS'!E366</f>
        <v>0</v>
      </c>
      <c r="E361" s="1">
        <v>0</v>
      </c>
      <c r="F361" s="1">
        <v>0</v>
      </c>
      <c r="G361" s="2">
        <f t="shared" si="8"/>
        <v>89337.239999999991</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551784</v>
      </c>
      <c r="D363" s="1">
        <f>'PR-RAS'!E368</f>
        <v>332413.75</v>
      </c>
      <c r="E363" s="1">
        <v>0</v>
      </c>
      <c r="F363" s="1">
        <v>0</v>
      </c>
      <c r="G363" s="2">
        <f t="shared" si="8"/>
        <v>440413.36300000001</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580661</v>
      </c>
      <c r="D364" s="1">
        <f>'PR-RAS'!E369</f>
        <v>1320248.8</v>
      </c>
      <c r="E364" s="1">
        <v>0</v>
      </c>
      <c r="F364" s="1">
        <v>0</v>
      </c>
      <c r="G364" s="2">
        <f t="shared" si="8"/>
        <v>1169280.5718</v>
      </c>
      <c r="H364" s="2">
        <f t="shared" si="9"/>
        <v>0.19999999995343387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64722</v>
      </c>
      <c r="D365" s="1">
        <f>'PR-RAS'!E370</f>
        <v>76724</v>
      </c>
      <c r="E365" s="1">
        <v>0</v>
      </c>
      <c r="F365" s="1">
        <v>0</v>
      </c>
      <c r="G365" s="2">
        <f t="shared" si="8"/>
        <v>79413.88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45534</v>
      </c>
      <c r="D366" s="1">
        <f>'PR-RAS'!E371</f>
        <v>0</v>
      </c>
      <c r="E366" s="1">
        <v>0</v>
      </c>
      <c r="F366" s="1">
        <v>0</v>
      </c>
      <c r="G366" s="2">
        <f t="shared" si="8"/>
        <v>16619.91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137507</v>
      </c>
      <c r="D367" s="1">
        <f>'PR-RAS'!E372</f>
        <v>0</v>
      </c>
      <c r="E367" s="1">
        <v>0</v>
      </c>
      <c r="F367" s="1">
        <v>0</v>
      </c>
      <c r="G367" s="2">
        <f t="shared" si="8"/>
        <v>50327.561999999998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332898</v>
      </c>
      <c r="D371" s="1">
        <f>'PR-RAS'!E376</f>
        <v>1243524.8</v>
      </c>
      <c r="E371" s="1">
        <v>0</v>
      </c>
      <c r="F371" s="1">
        <v>0</v>
      </c>
      <c r="G371" s="2">
        <f t="shared" si="8"/>
        <v>1043380.612</v>
      </c>
      <c r="H371" s="2">
        <f t="shared" si="9"/>
        <v>0.19999999995343387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425966</v>
      </c>
      <c r="D378" s="1">
        <f>'PR-RAS'!E383</f>
        <v>68058.52</v>
      </c>
      <c r="E378" s="1">
        <v>0</v>
      </c>
      <c r="F378" s="1">
        <v>0</v>
      </c>
      <c r="G378" s="2">
        <f t="shared" si="8"/>
        <v>211905.30608000001</v>
      </c>
      <c r="H378" s="2">
        <f t="shared" si="9"/>
        <v>0.47999999999592546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57341</v>
      </c>
      <c r="D379" s="1">
        <f>'PR-RAS'!E384</f>
        <v>68058.52</v>
      </c>
      <c r="E379" s="1">
        <v>0</v>
      </c>
      <c r="F379" s="1">
        <v>0</v>
      </c>
      <c r="G379" s="2">
        <f t="shared" si="8"/>
        <v>73127.139120000007</v>
      </c>
      <c r="H379" s="2">
        <f t="shared" si="9"/>
        <v>0.47999999999592546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368625</v>
      </c>
      <c r="D380" s="1">
        <f>'PR-RAS'!E385</f>
        <v>0</v>
      </c>
      <c r="E380" s="1">
        <v>0</v>
      </c>
      <c r="F380" s="1">
        <v>0</v>
      </c>
      <c r="G380" s="2">
        <f t="shared" si="8"/>
        <v>139708.875</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416595</v>
      </c>
      <c r="D386" s="1">
        <f>'PR-RAS'!E391</f>
        <v>206642.5</v>
      </c>
      <c r="E386" s="1">
        <v>0</v>
      </c>
      <c r="F386" s="1">
        <v>0</v>
      </c>
      <c r="G386" s="2">
        <f t="shared" si="8"/>
        <v>319503.8</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1794</v>
      </c>
      <c r="D388" s="1">
        <f>'PR-RAS'!E393</f>
        <v>28455</v>
      </c>
      <c r="E388" s="1">
        <v>0</v>
      </c>
      <c r="F388" s="1">
        <v>0</v>
      </c>
      <c r="G388" s="2">
        <f t="shared" si="8"/>
        <v>22718.448</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145938</v>
      </c>
      <c r="D389" s="1">
        <f>'PR-RAS'!E394</f>
        <v>27500</v>
      </c>
      <c r="E389" s="1">
        <v>0</v>
      </c>
      <c r="F389" s="1">
        <v>0</v>
      </c>
      <c r="G389" s="2">
        <f t="shared" si="8"/>
        <v>77963.944000000003</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268863</v>
      </c>
      <c r="D390" s="1">
        <f>'PR-RAS'!E395</f>
        <v>150687.5</v>
      </c>
      <c r="E390" s="1">
        <v>0</v>
      </c>
      <c r="F390" s="1">
        <v>0</v>
      </c>
      <c r="G390" s="2">
        <f t="shared" si="8"/>
        <v>221822.58199999999</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29000</v>
      </c>
      <c r="D391" s="1">
        <f>'PR-RAS'!E396</f>
        <v>12000</v>
      </c>
      <c r="E391" s="1">
        <v>0</v>
      </c>
      <c r="F391" s="1">
        <v>0</v>
      </c>
      <c r="G391" s="2">
        <f t="shared" si="8"/>
        <v>20670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29000</v>
      </c>
      <c r="D392" s="1">
        <f>'PR-RAS'!E397</f>
        <v>12000</v>
      </c>
      <c r="E392" s="1">
        <v>0</v>
      </c>
      <c r="F392" s="1">
        <v>0</v>
      </c>
      <c r="G392" s="2">
        <f t="shared" si="8"/>
        <v>20723</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29000</v>
      </c>
      <c r="D394" s="1">
        <f>'PR-RAS'!E399</f>
        <v>12000</v>
      </c>
      <c r="E394" s="1">
        <v>0</v>
      </c>
      <c r="F394" s="1">
        <v>0</v>
      </c>
      <c r="G394" s="2">
        <f t="shared" si="8"/>
        <v>20829</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250344</v>
      </c>
      <c r="D397" s="1">
        <f>'PR-RAS'!E402</f>
        <v>1391786.75</v>
      </c>
      <c r="E397" s="1">
        <v>0</v>
      </c>
      <c r="F397" s="1">
        <v>0</v>
      </c>
      <c r="G397" s="2">
        <f t="shared" si="8"/>
        <v>1201431.33</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250344</v>
      </c>
      <c r="D398" s="1">
        <f>'PR-RAS'!E403</f>
        <v>1355536.75</v>
      </c>
      <c r="E398" s="1">
        <v>0</v>
      </c>
      <c r="F398" s="1">
        <v>0</v>
      </c>
      <c r="G398" s="2">
        <f t="shared" si="8"/>
        <v>1175682.7475000001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36250</v>
      </c>
      <c r="E399" s="1">
        <v>0</v>
      </c>
      <c r="F399" s="1">
        <v>0</v>
      </c>
      <c r="G399" s="2">
        <f t="shared" si="8"/>
        <v>28855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766558</v>
      </c>
      <c r="D402" s="1">
        <f>'PR-RAS'!E407</f>
        <v>0</v>
      </c>
      <c r="E402" s="1">
        <v>0</v>
      </c>
      <c r="F402" s="1">
        <v>0</v>
      </c>
      <c r="G402" s="2">
        <f t="shared" si="8"/>
        <v>307389.75800000003</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3049972.39</v>
      </c>
      <c r="E403" s="1">
        <v>0</v>
      </c>
      <c r="F403" s="1">
        <v>0</v>
      </c>
      <c r="G403" s="2">
        <f t="shared" si="8"/>
        <v>2452177.8015600001</v>
      </c>
      <c r="H403" s="2">
        <f t="shared" si="9"/>
        <v>0.39000000013038516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16702032</v>
      </c>
      <c r="D405" s="1">
        <f>'PR-RAS'!E410</f>
        <v>15878561.51</v>
      </c>
      <c r="E405" s="1">
        <v>0</v>
      </c>
      <c r="F405" s="1">
        <v>0</v>
      </c>
      <c r="G405" s="2">
        <f t="shared" si="8"/>
        <v>19577498.628079999</v>
      </c>
      <c r="H405" s="2">
        <f t="shared" si="9"/>
        <v>0.49000000022351742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395364</v>
      </c>
      <c r="D406" s="1">
        <f>'PR-RAS'!E411</f>
        <v>20648.240000000002</v>
      </c>
      <c r="E406" s="1">
        <v>0</v>
      </c>
      <c r="F406" s="1">
        <v>0</v>
      </c>
      <c r="G406" s="2">
        <f t="shared" si="8"/>
        <v>176847.4944</v>
      </c>
      <c r="H406" s="2">
        <f t="shared" si="9"/>
        <v>0.24000000000160071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32269369</v>
      </c>
      <c r="D407" s="1">
        <f>'PR-RAS'!E412</f>
        <v>37247943.420000002</v>
      </c>
      <c r="E407" s="1">
        <v>0</v>
      </c>
      <c r="F407" s="1">
        <v>0</v>
      </c>
      <c r="G407" s="2">
        <f t="shared" si="8"/>
        <v>43346693.871040002</v>
      </c>
      <c r="H407" s="2">
        <f t="shared" si="9"/>
        <v>0.42000000178813934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25516044</v>
      </c>
      <c r="D408" s="1">
        <f>'PR-RAS'!E413</f>
        <v>35433242.879999995</v>
      </c>
      <c r="E408" s="1">
        <v>0</v>
      </c>
      <c r="F408" s="1">
        <v>0</v>
      </c>
      <c r="G408" s="2">
        <f t="shared" si="8"/>
        <v>39227689.612319991</v>
      </c>
      <c r="H408" s="2">
        <f t="shared" si="9"/>
        <v>0.12000000476837158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6753325</v>
      </c>
      <c r="D409" s="1">
        <f>'PR-RAS'!E414</f>
        <v>1814700.5400000066</v>
      </c>
      <c r="E409" s="1">
        <v>0</v>
      </c>
      <c r="F409" s="1">
        <v>0</v>
      </c>
      <c r="G409" s="2">
        <f t="shared" si="8"/>
        <v>4236152.2406400051</v>
      </c>
      <c r="H409" s="2">
        <f t="shared" si="9"/>
        <v>0.45999999344348907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24993470</v>
      </c>
      <c r="D412" s="1">
        <f>'PR-RAS'!E417</f>
        <v>19593791.539999999</v>
      </c>
      <c r="E412" s="1">
        <v>0</v>
      </c>
      <c r="F412" s="1">
        <v>0</v>
      </c>
      <c r="G412" s="2">
        <f t="shared" si="8"/>
        <v>26378412.815879997</v>
      </c>
      <c r="H412" s="2">
        <f t="shared" si="9"/>
        <v>0.46000000089406967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11479251</v>
      </c>
      <c r="D413" s="1">
        <f>'PR-RAS'!E418</f>
        <v>10133067.130000001</v>
      </c>
      <c r="E413" s="1">
        <v>0</v>
      </c>
      <c r="F413" s="1">
        <v>0</v>
      </c>
      <c r="G413" s="2">
        <f t="shared" si="8"/>
        <v>13079098.727120001</v>
      </c>
      <c r="H413" s="2">
        <f t="shared" si="9"/>
        <v>0.13000000081956387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1363584</v>
      </c>
      <c r="D522" s="1">
        <f>'PR-RAS'!E528</f>
        <v>829576.61</v>
      </c>
      <c r="E522" s="1">
        <v>0</v>
      </c>
      <c r="F522" s="1">
        <v>0</v>
      </c>
      <c r="G522" s="2">
        <f t="shared" ref="G522:G809" si="10">(B522/1000)*(C522*1+D522*2)</f>
        <v>1574846.0916199998</v>
      </c>
      <c r="H522" s="2">
        <f t="shared" ref="H522:H809" si="11">ABS(C522-ROUND(C522,0))+ABS(D522-ROUND(D522,0))</f>
        <v>0.39000000001396984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20000</v>
      </c>
      <c r="D574" s="1">
        <f>'PR-RAS'!E580</f>
        <v>0</v>
      </c>
      <c r="E574" s="1">
        <v>0</v>
      </c>
      <c r="F574" s="1">
        <v>0</v>
      </c>
      <c r="G574" s="2">
        <f t="shared" si="10"/>
        <v>11459.999999999998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20000</v>
      </c>
      <c r="D584" s="1">
        <f>'PR-RAS'!E590</f>
        <v>0</v>
      </c>
      <c r="E584" s="1">
        <v>0</v>
      </c>
      <c r="F584" s="1">
        <v>0</v>
      </c>
      <c r="G584" s="2">
        <f t="shared" si="10"/>
        <v>11660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20000</v>
      </c>
      <c r="D585" s="1">
        <f>'PR-RAS'!E591</f>
        <v>0</v>
      </c>
      <c r="E585" s="1">
        <v>0</v>
      </c>
      <c r="F585" s="1">
        <v>0</v>
      </c>
      <c r="G585" s="2">
        <f t="shared" si="10"/>
        <v>11680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1343584</v>
      </c>
      <c r="D587" s="1">
        <f>'PR-RAS'!E593</f>
        <v>829576.61</v>
      </c>
      <c r="E587" s="1">
        <v>0</v>
      </c>
      <c r="F587" s="1">
        <v>0</v>
      </c>
      <c r="G587" s="2">
        <f t="shared" si="10"/>
        <v>1759604.0109199998</v>
      </c>
      <c r="H587" s="2">
        <f t="shared" si="11"/>
        <v>0.39000000001396984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826647</v>
      </c>
      <c r="D599" s="1">
        <f>'PR-RAS'!E605</f>
        <v>829479.61</v>
      </c>
      <c r="E599" s="1">
        <v>0</v>
      </c>
      <c r="F599" s="1">
        <v>0</v>
      </c>
      <c r="G599" s="2">
        <f t="shared" si="10"/>
        <v>1486392.5195599997</v>
      </c>
      <c r="H599" s="2">
        <f t="shared" si="11"/>
        <v>0.39000000001396984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826647</v>
      </c>
      <c r="D600" s="1">
        <f>'PR-RAS'!E606</f>
        <v>829479.61</v>
      </c>
      <c r="E600" s="1">
        <v>0</v>
      </c>
      <c r="F600" s="1">
        <v>0</v>
      </c>
      <c r="G600" s="2">
        <f t="shared" si="10"/>
        <v>1488878.1257799999</v>
      </c>
      <c r="H600" s="2">
        <f t="shared" si="11"/>
        <v>0.39000000001396984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516937</v>
      </c>
      <c r="D611" s="1">
        <f>'PR-RAS'!E617</f>
        <v>97</v>
      </c>
      <c r="E611" s="1">
        <v>0</v>
      </c>
      <c r="F611" s="1">
        <v>0</v>
      </c>
      <c r="G611" s="2">
        <f t="shared" si="10"/>
        <v>315449.90999999997</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516937</v>
      </c>
      <c r="D612" s="1">
        <f>'PR-RAS'!E618</f>
        <v>97</v>
      </c>
      <c r="E612" s="1">
        <v>0</v>
      </c>
      <c r="F612" s="1">
        <v>0</v>
      </c>
      <c r="G612" s="2">
        <f t="shared" si="10"/>
        <v>315967.04099999997</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1363584</v>
      </c>
      <c r="D630" s="1">
        <f>'PR-RAS'!E636</f>
        <v>829576.61</v>
      </c>
      <c r="E630" s="1">
        <v>0</v>
      </c>
      <c r="F630" s="1">
        <v>0</v>
      </c>
      <c r="G630" s="2">
        <f t="shared" si="10"/>
        <v>1901301.7113799998</v>
      </c>
      <c r="H630" s="2">
        <f t="shared" si="11"/>
        <v>0.39000000001396984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32269369</v>
      </c>
      <c r="D633" s="1">
        <f>'PR-RAS'!E639</f>
        <v>37247943.420000002</v>
      </c>
      <c r="E633" s="1">
        <v>0</v>
      </c>
      <c r="F633" s="1">
        <v>0</v>
      </c>
      <c r="G633" s="2">
        <f t="shared" si="10"/>
        <v>67475641.690880001</v>
      </c>
      <c r="H633" s="2">
        <f t="shared" si="11"/>
        <v>0.42000000178813934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26879628</v>
      </c>
      <c r="D634" s="1">
        <f>'PR-RAS'!E640</f>
        <v>36262819.489999995</v>
      </c>
      <c r="E634" s="1">
        <v>0</v>
      </c>
      <c r="F634" s="1">
        <v>0</v>
      </c>
      <c r="G634" s="2">
        <f t="shared" si="10"/>
        <v>62923533.998339996</v>
      </c>
      <c r="H634" s="2">
        <f t="shared" si="11"/>
        <v>0.48999999463558197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5389741</v>
      </c>
      <c r="D635" s="1">
        <f>'PR-RAS'!E641</f>
        <v>985123.93000000715</v>
      </c>
      <c r="E635" s="1">
        <v>0</v>
      </c>
      <c r="F635" s="1">
        <v>0</v>
      </c>
      <c r="G635" s="2">
        <f t="shared" si="10"/>
        <v>4666232.9372400092</v>
      </c>
      <c r="H635" s="2">
        <f t="shared" si="11"/>
        <v>6.9999992847442627E-2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24993470</v>
      </c>
      <c r="D638" s="1">
        <f>'PR-RAS'!E644</f>
        <v>19593791.539999999</v>
      </c>
      <c r="E638" s="1">
        <v>0</v>
      </c>
      <c r="F638" s="1">
        <v>0</v>
      </c>
      <c r="G638" s="2">
        <f t="shared" si="10"/>
        <v>40883330.811959997</v>
      </c>
      <c r="H638" s="2">
        <f t="shared" si="11"/>
        <v>0.46000000089406967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19603729</v>
      </c>
      <c r="D640" s="1">
        <f>'PR-RAS'!E646</f>
        <v>18608667.609999992</v>
      </c>
      <c r="E640" s="1">
        <v>0</v>
      </c>
      <c r="F640" s="1">
        <v>0</v>
      </c>
      <c r="G640" s="2">
        <f t="shared" si="10"/>
        <v>36308660.036579989</v>
      </c>
      <c r="H640" s="2">
        <f t="shared" si="11"/>
        <v>0.39000000804662704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358348</v>
      </c>
      <c r="D641" s="1">
        <f>'PR-RAS'!E647</f>
        <v>513018.25</v>
      </c>
      <c r="E641" s="1">
        <v>0</v>
      </c>
      <c r="F641" s="1">
        <v>0</v>
      </c>
      <c r="G641" s="2">
        <f t="shared" si="10"/>
        <v>886006.08000000007</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2573396</v>
      </c>
      <c r="D642" s="1">
        <f>'PR-RAS'!E649</f>
        <v>1672423.67</v>
      </c>
      <c r="E642" s="1">
        <v>0</v>
      </c>
      <c r="F642" s="1">
        <v>0</v>
      </c>
      <c r="G642" s="2">
        <f t="shared" si="10"/>
        <v>3793593.9809400002</v>
      </c>
      <c r="H642" s="2">
        <f t="shared" si="11"/>
        <v>0.33000000007450581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41588757</v>
      </c>
      <c r="D643" s="1">
        <f>'PR-RAS'!E650</f>
        <v>46260269.539999999</v>
      </c>
      <c r="E643" s="1">
        <v>0</v>
      </c>
      <c r="F643" s="1">
        <v>0</v>
      </c>
      <c r="G643" s="2">
        <f t="shared" si="10"/>
        <v>86098168.083360001</v>
      </c>
      <c r="H643" s="2">
        <f t="shared" si="11"/>
        <v>0.46000000089406967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42725996</v>
      </c>
      <c r="D644" s="1">
        <f>'PR-RAS'!E651</f>
        <v>45802353.780000001</v>
      </c>
      <c r="E644" s="1">
        <v>0</v>
      </c>
      <c r="F644" s="1">
        <v>0</v>
      </c>
      <c r="G644" s="2">
        <f t="shared" si="10"/>
        <v>86374642.389080003</v>
      </c>
      <c r="H644" s="2">
        <f t="shared" si="11"/>
        <v>0.2199999988079071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1436157</v>
      </c>
      <c r="D645" s="1">
        <f>'PR-RAS'!E652</f>
        <v>2130339.4299999997</v>
      </c>
      <c r="E645" s="1">
        <v>0</v>
      </c>
      <c r="F645" s="1">
        <v>0</v>
      </c>
      <c r="G645" s="2">
        <f t="shared" si="10"/>
        <v>3668762.2938399999</v>
      </c>
      <c r="H645" s="2">
        <f t="shared" si="11"/>
        <v>0.42999999970197678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23</v>
      </c>
      <c r="E646" s="1">
        <v>0</v>
      </c>
      <c r="F646" s="1">
        <v>0</v>
      </c>
      <c r="G646" s="2">
        <f t="shared" si="10"/>
        <v>44.505000000000003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58</v>
      </c>
      <c r="E647" s="1">
        <v>0</v>
      </c>
      <c r="F647" s="1">
        <v>0</v>
      </c>
      <c r="G647" s="2">
        <f t="shared" si="10"/>
        <v>111.11200000000001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v>
      </c>
      <c r="D648" s="1">
        <f>'PR-RAS'!E655</f>
        <v>23</v>
      </c>
      <c r="E648" s="1">
        <v>0</v>
      </c>
      <c r="F648" s="1">
        <v>0</v>
      </c>
      <c r="G648" s="2">
        <f t="shared" si="10"/>
        <v>44.643000000000001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v>
      </c>
      <c r="D649" s="1">
        <f>'PR-RAS'!E656</f>
        <v>58</v>
      </c>
      <c r="E649" s="1">
        <v>0</v>
      </c>
      <c r="F649" s="1">
        <v>0</v>
      </c>
      <c r="G649" s="2">
        <f t="shared" si="10"/>
        <v>111.456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173751</v>
      </c>
      <c r="D651" s="1">
        <f>'PR-RAS'!E658</f>
        <v>200509.96</v>
      </c>
      <c r="E651" s="1">
        <v>0</v>
      </c>
      <c r="F651" s="1">
        <v>0</v>
      </c>
      <c r="G651" s="2">
        <f t="shared" si="10"/>
        <v>373601.09799999994</v>
      </c>
      <c r="H651" s="2">
        <f t="shared" si="11"/>
        <v>4.0000000008149073E-2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400</v>
      </c>
      <c r="D653" s="1">
        <f>'PR-RAS'!E660</f>
        <v>0</v>
      </c>
      <c r="E653" s="1">
        <v>0</v>
      </c>
      <c r="F653" s="1">
        <v>0</v>
      </c>
      <c r="G653" s="2">
        <f t="shared" si="10"/>
        <v>260.8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1214517</v>
      </c>
      <c r="D654" s="1">
        <f>'PR-RAS'!E661</f>
        <v>1533499.16</v>
      </c>
      <c r="E654" s="1">
        <v>0</v>
      </c>
      <c r="F654" s="1">
        <v>0</v>
      </c>
      <c r="G654" s="2">
        <f t="shared" si="10"/>
        <v>2795829.5039600004</v>
      </c>
      <c r="H654" s="2">
        <f t="shared" si="11"/>
        <v>0.15999999991618097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76717</v>
      </c>
      <c r="D655" s="1">
        <f>'PR-RAS'!E662</f>
        <v>0</v>
      </c>
      <c r="E655" s="1">
        <v>0</v>
      </c>
      <c r="F655" s="1">
        <v>0</v>
      </c>
      <c r="G655" s="2">
        <f t="shared" si="10"/>
        <v>50172.918000000005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707919</v>
      </c>
      <c r="D657" s="1">
        <f>'PR-RAS'!E664</f>
        <v>712145.22</v>
      </c>
      <c r="E657" s="1">
        <v>0</v>
      </c>
      <c r="F657" s="1">
        <v>0</v>
      </c>
      <c r="G657" s="2">
        <f t="shared" si="10"/>
        <v>1398729.39264</v>
      </c>
      <c r="H657" s="2">
        <f t="shared" si="11"/>
        <v>0.21999999997206032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185363</v>
      </c>
      <c r="D658" s="1">
        <f>'PR-RAS'!E665</f>
        <v>730000</v>
      </c>
      <c r="E658" s="1">
        <v>0</v>
      </c>
      <c r="F658" s="1">
        <v>0</v>
      </c>
      <c r="G658" s="2">
        <f t="shared" si="10"/>
        <v>1081003.4910000002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393159</v>
      </c>
      <c r="D666" s="1">
        <f>'PR-RAS'!E673</f>
        <v>397500</v>
      </c>
      <c r="E666" s="1">
        <v>0</v>
      </c>
      <c r="F666" s="1">
        <v>0</v>
      </c>
      <c r="G666" s="2">
        <f t="shared" si="10"/>
        <v>790125.73499999999</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1250436</v>
      </c>
      <c r="D669" s="1">
        <f>'PR-RAS'!E676</f>
        <v>1753212.54</v>
      </c>
      <c r="E669" s="1">
        <v>0</v>
      </c>
      <c r="F669" s="1">
        <v>0</v>
      </c>
      <c r="G669" s="2">
        <f t="shared" si="10"/>
        <v>3177583.2014400004</v>
      </c>
      <c r="H669" s="2">
        <f t="shared" si="11"/>
        <v>0.4599999999627471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38000</v>
      </c>
      <c r="D671" s="1">
        <f>'PR-RAS'!E678</f>
        <v>40000</v>
      </c>
      <c r="E671" s="1">
        <v>0</v>
      </c>
      <c r="F671" s="1">
        <v>0</v>
      </c>
      <c r="G671" s="2">
        <f t="shared" si="10"/>
        <v>79060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1323828</v>
      </c>
      <c r="D703" s="1">
        <f>'PR-RAS'!E710</f>
        <v>1576118.02</v>
      </c>
      <c r="E703" s="1">
        <v>0</v>
      </c>
      <c r="F703" s="1">
        <v>0</v>
      </c>
      <c r="G703" s="2">
        <f t="shared" si="10"/>
        <v>3142196.9560799999</v>
      </c>
      <c r="H703" s="2">
        <f t="shared" si="11"/>
        <v>2.0000000018626451E-2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50424.82</v>
      </c>
      <c r="E705" s="1">
        <v>0</v>
      </c>
      <c r="F705" s="1">
        <v>0</v>
      </c>
      <c r="G705" s="2">
        <f t="shared" si="10"/>
        <v>70998.146559999994</v>
      </c>
      <c r="H705" s="2">
        <f t="shared" si="11"/>
        <v>0.18000000000029104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87820</v>
      </c>
      <c r="D709" s="1">
        <f>'PR-RAS'!E716</f>
        <v>0</v>
      </c>
      <c r="E709" s="1">
        <v>0</v>
      </c>
      <c r="F709" s="1">
        <v>0</v>
      </c>
      <c r="G709" s="2">
        <f t="shared" si="10"/>
        <v>62176.56</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21313</v>
      </c>
      <c r="D710" s="1">
        <f>'PR-RAS'!E717</f>
        <v>20060.23</v>
      </c>
      <c r="E710" s="1">
        <v>0</v>
      </c>
      <c r="F710" s="1">
        <v>0</v>
      </c>
      <c r="G710" s="2">
        <f t="shared" si="10"/>
        <v>43556.32314</v>
      </c>
      <c r="H710" s="2">
        <f t="shared" si="11"/>
        <v>0.22999999999956344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277771</v>
      </c>
      <c r="D711" s="1">
        <f>'PR-RAS'!E718</f>
        <v>341900.6</v>
      </c>
      <c r="E711" s="1">
        <v>0</v>
      </c>
      <c r="F711" s="1">
        <v>0</v>
      </c>
      <c r="G711" s="2">
        <f t="shared" si="10"/>
        <v>682716.26199999999</v>
      </c>
      <c r="H711" s="2">
        <f t="shared" si="11"/>
        <v>0.40000000002328306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2144</v>
      </c>
      <c r="D712" s="1">
        <f>'PR-RAS'!E719</f>
        <v>0</v>
      </c>
      <c r="E712" s="1">
        <v>0</v>
      </c>
      <c r="F712" s="1">
        <v>0</v>
      </c>
      <c r="G712" s="2">
        <f t="shared" si="10"/>
        <v>1524.384</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14260</v>
      </c>
      <c r="D713" s="1">
        <f>'PR-RAS'!E720</f>
        <v>10801</v>
      </c>
      <c r="E713" s="1">
        <v>0</v>
      </c>
      <c r="F713" s="1">
        <v>0</v>
      </c>
      <c r="G713" s="2">
        <f t="shared" si="10"/>
        <v>25533.743999999999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78671</v>
      </c>
      <c r="D714" s="1">
        <f>'PR-RAS'!E721</f>
        <v>201622.2</v>
      </c>
      <c r="E714" s="1">
        <v>0</v>
      </c>
      <c r="F714" s="1">
        <v>0</v>
      </c>
      <c r="G714" s="2">
        <f t="shared" si="10"/>
        <v>343605.6802</v>
      </c>
      <c r="H714" s="2">
        <f t="shared" si="11"/>
        <v>0.20000000001164153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29245</v>
      </c>
      <c r="D715" s="1">
        <f>'PR-RAS'!E722</f>
        <v>3078.47</v>
      </c>
      <c r="E715" s="1">
        <v>0</v>
      </c>
      <c r="F715" s="1">
        <v>0</v>
      </c>
      <c r="G715" s="2">
        <f t="shared" si="10"/>
        <v>25276.98516</v>
      </c>
      <c r="H715" s="2">
        <f t="shared" si="11"/>
        <v>0.46999999999979991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600</v>
      </c>
      <c r="D717" s="1">
        <f>'PR-RAS'!E724</f>
        <v>0</v>
      </c>
      <c r="E717" s="1">
        <v>0</v>
      </c>
      <c r="F717" s="1">
        <v>0</v>
      </c>
      <c r="G717" s="2">
        <f t="shared" si="10"/>
        <v>429.59999999999997</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173028</v>
      </c>
      <c r="D718" s="1">
        <f>'PR-RAS'!E725</f>
        <v>173852.81</v>
      </c>
      <c r="E718" s="1">
        <v>0</v>
      </c>
      <c r="F718" s="1">
        <v>0</v>
      </c>
      <c r="G718" s="2">
        <f t="shared" si="10"/>
        <v>373366.00553999998</v>
      </c>
      <c r="H718" s="2">
        <f t="shared" si="11"/>
        <v>0.19000000000232831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16048</v>
      </c>
      <c r="D719" s="1">
        <f>'PR-RAS'!E726</f>
        <v>30829.32</v>
      </c>
      <c r="E719" s="1">
        <v>0</v>
      </c>
      <c r="F719" s="1">
        <v>0</v>
      </c>
      <c r="G719" s="2">
        <f t="shared" si="10"/>
        <v>55793.36752</v>
      </c>
      <c r="H719" s="2">
        <f t="shared" si="11"/>
        <v>0.31999999999970896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156030</v>
      </c>
      <c r="D735" s="1">
        <f>'PR-RAS'!E742</f>
        <v>141287.06</v>
      </c>
      <c r="E735" s="1">
        <v>0</v>
      </c>
      <c r="F735" s="1">
        <v>0</v>
      </c>
      <c r="G735" s="2">
        <f t="shared" si="10"/>
        <v>321935.42407999997</v>
      </c>
      <c r="H735" s="2">
        <f t="shared" si="11"/>
        <v>5.9999999997671694E-2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310000</v>
      </c>
      <c r="D809" s="1">
        <f>'PR-RAS'!E816</f>
        <v>289999.93</v>
      </c>
      <c r="E809" s="1">
        <v>0</v>
      </c>
      <c r="F809" s="1">
        <v>0</v>
      </c>
      <c r="G809" s="2">
        <f t="shared" si="10"/>
        <v>719119.88688000001</v>
      </c>
      <c r="H809" s="2">
        <f t="shared" si="11"/>
        <v>7.0000000006984919E-2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188800</v>
      </c>
      <c r="D811" s="1">
        <f>'PR-RAS'!E818</f>
        <v>204400</v>
      </c>
      <c r="E811" s="1">
        <v>0</v>
      </c>
      <c r="F811" s="1">
        <v>0</v>
      </c>
      <c r="G811" s="2">
        <f t="shared" si="18"/>
        <v>484056.00000000006</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61200</v>
      </c>
      <c r="D812" s="1">
        <f>'PR-RAS'!E819</f>
        <v>25200</v>
      </c>
      <c r="E812" s="1">
        <v>0</v>
      </c>
      <c r="F812" s="1">
        <v>0</v>
      </c>
      <c r="G812" s="2">
        <f t="shared" si="18"/>
        <v>90507.6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118250</v>
      </c>
      <c r="D816" s="1">
        <f>'PR-RAS'!E823</f>
        <v>98528.67</v>
      </c>
      <c r="E816" s="1">
        <v>0</v>
      </c>
      <c r="F816" s="1">
        <v>0</v>
      </c>
      <c r="G816" s="2">
        <f t="shared" si="18"/>
        <v>256975.48209999996</v>
      </c>
      <c r="H816" s="2">
        <f t="shared" si="19"/>
        <v>0.33000000000174623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35721</v>
      </c>
      <c r="D817" s="1">
        <f>'PR-RAS'!E824</f>
        <v>40003.279999999999</v>
      </c>
      <c r="E817" s="1">
        <v>0</v>
      </c>
      <c r="F817" s="1">
        <v>0</v>
      </c>
      <c r="G817" s="2">
        <f t="shared" si="18"/>
        <v>94433.688959999985</v>
      </c>
      <c r="H817" s="2">
        <f t="shared" si="19"/>
        <v>0.27999999999883585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16150</v>
      </c>
      <c r="E821" s="1">
        <v>0</v>
      </c>
      <c r="F821" s="1">
        <v>0</v>
      </c>
      <c r="G821" s="2">
        <f t="shared" si="18"/>
        <v>26486</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119765.05</v>
      </c>
      <c r="E823" s="1">
        <v>0</v>
      </c>
      <c r="F823" s="1">
        <v>0</v>
      </c>
      <c r="G823" s="2">
        <f t="shared" si="18"/>
        <v>196893.74220000001</v>
      </c>
      <c r="H823" s="2">
        <f t="shared" si="19"/>
        <v>5.0000000002910383E-2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826647</v>
      </c>
      <c r="D947" s="1">
        <f>'PR-RAS'!E954</f>
        <v>829479.61</v>
      </c>
      <c r="E947" s="1">
        <v>0</v>
      </c>
      <c r="F947" s="1">
        <v>0</v>
      </c>
      <c r="G947" s="2">
        <f t="shared" si="18"/>
        <v>2351383.4841199997</v>
      </c>
      <c r="H947" s="2">
        <f t="shared" si="19"/>
        <v>0.39000000001396984</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516937</v>
      </c>
      <c r="D961" s="1">
        <f>'PR-RAS'!E968</f>
        <v>97</v>
      </c>
      <c r="E961" s="1">
        <v>0</v>
      </c>
      <c r="F961" s="1">
        <v>0</v>
      </c>
      <c r="G961" s="2">
        <f t="shared" si="18"/>
        <v>496445.76</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133644701</v>
      </c>
      <c r="D984" s="6">
        <f>BILANCA!E6</f>
        <v>130891643.91</v>
      </c>
      <c r="E984" s="6">
        <v>0</v>
      </c>
      <c r="F984" s="6">
        <v>0</v>
      </c>
      <c r="G984" s="7">
        <f t="shared" ref="G984:G1241" si="22">B984/1000*C984+B984/500*D984</f>
        <v>395427.98881999997</v>
      </c>
      <c r="H984" s="7">
        <f t="shared" si="19"/>
        <v>9.0000003576278687E-2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88117620</v>
      </c>
      <c r="D985" s="1">
        <f>BILANCA!E7</f>
        <v>86006785.189999998</v>
      </c>
      <c r="E985" s="1">
        <v>0</v>
      </c>
      <c r="F985" s="1">
        <v>0</v>
      </c>
      <c r="G985" s="2">
        <f t="shared" si="22"/>
        <v>520262.38075999997</v>
      </c>
      <c r="H985" s="2">
        <f t="shared" si="19"/>
        <v>0.18999999761581421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7748303</v>
      </c>
      <c r="D986" s="1">
        <f>BILANCA!E8</f>
        <v>7812013.8600000003</v>
      </c>
      <c r="E986" s="1">
        <v>0</v>
      </c>
      <c r="F986" s="1">
        <v>0</v>
      </c>
      <c r="G986" s="2">
        <f t="shared" si="22"/>
        <v>70116.992159999994</v>
      </c>
      <c r="H986" s="2">
        <f t="shared" si="19"/>
        <v>0.13999999966472387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7668303</v>
      </c>
      <c r="D987" s="1">
        <f>BILANCA!E9</f>
        <v>7728013.8600000003</v>
      </c>
      <c r="E987" s="1">
        <v>0</v>
      </c>
      <c r="F987" s="1">
        <v>0</v>
      </c>
      <c r="G987" s="2">
        <f t="shared" si="22"/>
        <v>92497.322880000007</v>
      </c>
      <c r="H987" s="2">
        <f t="shared" si="19"/>
        <v>0.13999999966472387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80000</v>
      </c>
      <c r="D988" s="1">
        <f>BILANCA!E10</f>
        <v>84000</v>
      </c>
      <c r="E988" s="1">
        <v>0</v>
      </c>
      <c r="F988" s="1">
        <v>0</v>
      </c>
      <c r="G988" s="2">
        <f t="shared" si="22"/>
        <v>1240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78374763</v>
      </c>
      <c r="D990" s="1">
        <f>BILANCA!E12</f>
        <v>74712790.980000004</v>
      </c>
      <c r="E990" s="1">
        <v>0</v>
      </c>
      <c r="F990" s="1">
        <v>0</v>
      </c>
      <c r="G990" s="2">
        <f t="shared" si="22"/>
        <v>1594602.4147200002</v>
      </c>
      <c r="H990" s="2">
        <f t="shared" si="19"/>
        <v>1.9999995827674866E-2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60608915</v>
      </c>
      <c r="D991" s="1">
        <f>BILANCA!E13</f>
        <v>56692653.920000002</v>
      </c>
      <c r="E991" s="1">
        <v>0</v>
      </c>
      <c r="F991" s="1">
        <v>0</v>
      </c>
      <c r="G991" s="2">
        <f t="shared" si="22"/>
        <v>1391953.78272</v>
      </c>
      <c r="H991" s="2">
        <f t="shared" si="19"/>
        <v>7.9999998211860657E-2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681153</v>
      </c>
      <c r="D992" s="1">
        <f>BILANCA!E14</f>
        <v>681153.25</v>
      </c>
      <c r="E992" s="1">
        <v>0</v>
      </c>
      <c r="F992" s="1">
        <v>0</v>
      </c>
      <c r="G992" s="2">
        <f t="shared" si="22"/>
        <v>18391.1355</v>
      </c>
      <c r="H992" s="2">
        <f t="shared" si="19"/>
        <v>0.25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35764697</v>
      </c>
      <c r="D993" s="1">
        <f>BILANCA!E15</f>
        <v>35832540.439999998</v>
      </c>
      <c r="E993" s="1">
        <v>0</v>
      </c>
      <c r="F993" s="1">
        <v>0</v>
      </c>
      <c r="G993" s="2">
        <f t="shared" si="22"/>
        <v>1074297.7788</v>
      </c>
      <c r="H993" s="2">
        <f t="shared" si="19"/>
        <v>0.43999999761581421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3397704</v>
      </c>
      <c r="D994" s="1">
        <f>BILANCA!E16</f>
        <v>3397704.08</v>
      </c>
      <c r="E994" s="1">
        <v>0</v>
      </c>
      <c r="F994" s="1">
        <v>0</v>
      </c>
      <c r="G994" s="2">
        <f t="shared" si="22"/>
        <v>112124.23376</v>
      </c>
      <c r="H994" s="2">
        <f t="shared" si="19"/>
        <v>8.0000000074505806E-2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79170429</v>
      </c>
      <c r="D995" s="1">
        <f>BILANCA!E17</f>
        <v>79315107.810000002</v>
      </c>
      <c r="E995" s="1">
        <v>0</v>
      </c>
      <c r="F995" s="1">
        <v>0</v>
      </c>
      <c r="G995" s="2">
        <f t="shared" si="22"/>
        <v>2853607.73544</v>
      </c>
      <c r="H995" s="2">
        <f t="shared" si="19"/>
        <v>0.18999999761581421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58405068</v>
      </c>
      <c r="D996" s="1">
        <f>BILANCA!E18</f>
        <v>62533851.659999996</v>
      </c>
      <c r="E996" s="1">
        <v>0</v>
      </c>
      <c r="F996" s="1">
        <v>0</v>
      </c>
      <c r="G996" s="2">
        <f t="shared" si="22"/>
        <v>2385146.0271599996</v>
      </c>
      <c r="H996" s="2">
        <f t="shared" si="19"/>
        <v>0.34000000357627869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2285298</v>
      </c>
      <c r="D997" s="1">
        <f>BILANCA!E19</f>
        <v>2711226.96</v>
      </c>
      <c r="E997" s="1">
        <v>0</v>
      </c>
      <c r="F997" s="1">
        <v>0</v>
      </c>
      <c r="G997" s="2">
        <f t="shared" si="22"/>
        <v>107908.52688</v>
      </c>
      <c r="H997" s="2">
        <f t="shared" si="19"/>
        <v>4.0000000037252903E-2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1563553</v>
      </c>
      <c r="D998" s="1">
        <f>BILANCA!E20</f>
        <v>1642323.16</v>
      </c>
      <c r="E998" s="1">
        <v>0</v>
      </c>
      <c r="F998" s="1">
        <v>0</v>
      </c>
      <c r="G998" s="2">
        <f t="shared" si="22"/>
        <v>72722.989799999996</v>
      </c>
      <c r="H998" s="2">
        <f t="shared" si="19"/>
        <v>0.15999999991618097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174390</v>
      </c>
      <c r="D999" s="1">
        <f>BILANCA!E21</f>
        <v>174390.67</v>
      </c>
      <c r="E999" s="1">
        <v>0</v>
      </c>
      <c r="F999" s="1">
        <v>0</v>
      </c>
      <c r="G999" s="2">
        <f t="shared" si="22"/>
        <v>8370.7414400000016</v>
      </c>
      <c r="H999" s="2">
        <f t="shared" si="19"/>
        <v>0.32999999998719431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133584</v>
      </c>
      <c r="D1000" s="1">
        <f>BILANCA!E22</f>
        <v>133583.44</v>
      </c>
      <c r="E1000" s="1">
        <v>0</v>
      </c>
      <c r="F1000" s="1">
        <v>0</v>
      </c>
      <c r="G1000" s="2">
        <f t="shared" si="22"/>
        <v>6812.7649600000004</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155777</v>
      </c>
      <c r="D1002" s="1">
        <f>BILANCA!E24</f>
        <v>155776.78</v>
      </c>
      <c r="E1002" s="1">
        <v>0</v>
      </c>
      <c r="F1002" s="1">
        <v>0</v>
      </c>
      <c r="G1002" s="2">
        <f t="shared" si="22"/>
        <v>8879.2806400000009</v>
      </c>
      <c r="H1002" s="2">
        <f t="shared" si="19"/>
        <v>0.22000000000116415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4594639</v>
      </c>
      <c r="D1004" s="1">
        <f>BILANCA!E26</f>
        <v>5595664.1900000004</v>
      </c>
      <c r="E1004" s="1">
        <v>0</v>
      </c>
      <c r="F1004" s="1">
        <v>0</v>
      </c>
      <c r="G1004" s="2">
        <f t="shared" si="22"/>
        <v>331505.31498000002</v>
      </c>
      <c r="H1004" s="2">
        <f t="shared" si="19"/>
        <v>0.19000000040978193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4336645</v>
      </c>
      <c r="D1006" s="1">
        <f>BILANCA!E28</f>
        <v>4990511.28</v>
      </c>
      <c r="E1006" s="1">
        <v>0</v>
      </c>
      <c r="F1006" s="1">
        <v>0</v>
      </c>
      <c r="G1006" s="2">
        <f t="shared" si="22"/>
        <v>329306.35388000001</v>
      </c>
      <c r="H1006" s="2">
        <f t="shared" si="19"/>
        <v>0.28000000026077032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179469</v>
      </c>
      <c r="D1007" s="1">
        <f>BILANCA!E29</f>
        <v>121628.75</v>
      </c>
      <c r="E1007" s="1">
        <v>0</v>
      </c>
      <c r="F1007" s="1">
        <v>0</v>
      </c>
      <c r="G1007" s="2">
        <f t="shared" si="22"/>
        <v>10145.436000000002</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464082</v>
      </c>
      <c r="D1008" s="1">
        <f>BILANCA!E30</f>
        <v>464082.2</v>
      </c>
      <c r="E1008" s="1">
        <v>0</v>
      </c>
      <c r="F1008" s="1">
        <v>0</v>
      </c>
      <c r="G1008" s="2">
        <f t="shared" si="22"/>
        <v>34806.160000000003</v>
      </c>
      <c r="H1008" s="2">
        <f t="shared" si="19"/>
        <v>0.20000000001164153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284613</v>
      </c>
      <c r="D1012" s="1">
        <f>BILANCA!E34</f>
        <v>342453.45</v>
      </c>
      <c r="E1012" s="1">
        <v>0</v>
      </c>
      <c r="F1012" s="1">
        <v>0</v>
      </c>
      <c r="G1012" s="2">
        <f t="shared" si="22"/>
        <v>28116.077100000002</v>
      </c>
      <c r="H1012" s="2">
        <f t="shared" si="19"/>
        <v>0.45000000001164153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224800</v>
      </c>
      <c r="D1013" s="1">
        <f>BILANCA!E35</f>
        <v>279161.65999999992</v>
      </c>
      <c r="E1013" s="1">
        <v>0</v>
      </c>
      <c r="F1013" s="1">
        <v>0</v>
      </c>
      <c r="G1013" s="2">
        <f t="shared" si="22"/>
        <v>23493.699599999993</v>
      </c>
      <c r="H1013" s="2">
        <f t="shared" si="19"/>
        <v>0.34000000008381903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1555279</v>
      </c>
      <c r="D1014" s="1">
        <f>BILANCA!E36</f>
        <v>1623337.81</v>
      </c>
      <c r="E1014" s="1">
        <v>0</v>
      </c>
      <c r="F1014" s="1">
        <v>0</v>
      </c>
      <c r="G1014" s="2">
        <f t="shared" si="22"/>
        <v>148860.59322000001</v>
      </c>
      <c r="H1014" s="2">
        <f t="shared" si="19"/>
        <v>0.18999999994412065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92835</v>
      </c>
      <c r="D1015" s="1">
        <f>BILANCA!E37</f>
        <v>92834.41</v>
      </c>
      <c r="E1015" s="1">
        <v>0</v>
      </c>
      <c r="F1015" s="1">
        <v>0</v>
      </c>
      <c r="G1015" s="2">
        <f t="shared" si="22"/>
        <v>8912.1222400000006</v>
      </c>
      <c r="H1015" s="2">
        <f t="shared" si="19"/>
        <v>0.41000000000349246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1423314</v>
      </c>
      <c r="D1018" s="1">
        <f>BILANCA!E40</f>
        <v>1437010.56</v>
      </c>
      <c r="E1018" s="1">
        <v>0</v>
      </c>
      <c r="F1018" s="1">
        <v>0</v>
      </c>
      <c r="G1018" s="2">
        <f t="shared" si="22"/>
        <v>150406.7292</v>
      </c>
      <c r="H1018" s="2">
        <f t="shared" si="19"/>
        <v>0.43999999994412065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15076281</v>
      </c>
      <c r="D1023" s="1">
        <f>BILANCA!E45</f>
        <v>14908119.690000001</v>
      </c>
      <c r="E1023" s="1">
        <v>0</v>
      </c>
      <c r="F1023" s="1">
        <v>0</v>
      </c>
      <c r="G1023" s="2">
        <f t="shared" si="22"/>
        <v>1795700.8152000001</v>
      </c>
      <c r="H1023" s="2">
        <f t="shared" si="19"/>
        <v>0.30999999865889549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335835</v>
      </c>
      <c r="D1024" s="1">
        <f>BILANCA!E46</f>
        <v>335835</v>
      </c>
      <c r="E1024" s="1">
        <v>0</v>
      </c>
      <c r="F1024" s="1">
        <v>0</v>
      </c>
      <c r="G1024" s="2">
        <f t="shared" si="22"/>
        <v>41307.705000000002</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523836</v>
      </c>
      <c r="D1025" s="1">
        <f>BILANCA!E47</f>
        <v>552291.25</v>
      </c>
      <c r="E1025" s="1">
        <v>0</v>
      </c>
      <c r="F1025" s="1">
        <v>0</v>
      </c>
      <c r="G1025" s="2">
        <f t="shared" si="22"/>
        <v>68393.577000000005</v>
      </c>
      <c r="H1025" s="2">
        <f t="shared" si="19"/>
        <v>0.25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2973509</v>
      </c>
      <c r="D1026" s="1">
        <f>BILANCA!E48</f>
        <v>3001009.13</v>
      </c>
      <c r="E1026" s="1">
        <v>0</v>
      </c>
      <c r="F1026" s="1">
        <v>0</v>
      </c>
      <c r="G1026" s="2">
        <f t="shared" si="22"/>
        <v>385947.67217999999</v>
      </c>
      <c r="H1026" s="2">
        <f t="shared" si="19"/>
        <v>0.12999999988824129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12105102</v>
      </c>
      <c r="D1027" s="1">
        <f>BILANCA!E49</f>
        <v>12365039.9</v>
      </c>
      <c r="E1027" s="1">
        <v>0</v>
      </c>
      <c r="F1027" s="1">
        <v>0</v>
      </c>
      <c r="G1027" s="2">
        <f t="shared" si="22"/>
        <v>1620747.9992</v>
      </c>
      <c r="H1027" s="2">
        <f t="shared" si="19"/>
        <v>9.999999962747097E-2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862001</v>
      </c>
      <c r="D1028" s="1">
        <f>BILANCA!E50</f>
        <v>1346055.59</v>
      </c>
      <c r="E1028" s="1">
        <v>0</v>
      </c>
      <c r="F1028" s="1">
        <v>0</v>
      </c>
      <c r="G1028" s="2">
        <f t="shared" si="22"/>
        <v>159935.04810000001</v>
      </c>
      <c r="H1028" s="2">
        <f t="shared" si="19"/>
        <v>0.40999999991618097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1056179</v>
      </c>
      <c r="D1029" s="1">
        <f>BILANCA!E51</f>
        <v>1068179.22</v>
      </c>
      <c r="E1029" s="1">
        <v>0</v>
      </c>
      <c r="F1029" s="1">
        <v>0</v>
      </c>
      <c r="G1029" s="2">
        <f t="shared" si="22"/>
        <v>146856.72223999997</v>
      </c>
      <c r="H1029" s="2">
        <f t="shared" si="19"/>
        <v>0.21999999997206032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8454</v>
      </c>
      <c r="D1031" s="1">
        <f>BILANCA!E53</f>
        <v>8454</v>
      </c>
      <c r="E1031" s="1">
        <v>0</v>
      </c>
      <c r="F1031" s="1">
        <v>0</v>
      </c>
      <c r="G1031" s="2">
        <f t="shared" si="22"/>
        <v>1217.3760000000002</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746242</v>
      </c>
      <c r="D1032" s="1">
        <f>BILANCA!E54</f>
        <v>763243.73</v>
      </c>
      <c r="E1032" s="1">
        <v>0</v>
      </c>
      <c r="F1032" s="1">
        <v>0</v>
      </c>
      <c r="G1032" s="2">
        <f t="shared" si="22"/>
        <v>111363.74354</v>
      </c>
      <c r="H1032" s="2">
        <f t="shared" si="19"/>
        <v>0.27000000001862645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754696</v>
      </c>
      <c r="D1033" s="1">
        <f>BILANCA!E55</f>
        <v>771697.73</v>
      </c>
      <c r="E1033" s="1">
        <v>0</v>
      </c>
      <c r="F1033" s="1">
        <v>0</v>
      </c>
      <c r="G1033" s="2">
        <f t="shared" si="22"/>
        <v>114904.573</v>
      </c>
      <c r="H1033" s="2">
        <f t="shared" si="19"/>
        <v>0.27000000001862645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932475</v>
      </c>
      <c r="D1034" s="1">
        <f>BILANCA!E56</f>
        <v>2407901.13</v>
      </c>
      <c r="E1034" s="1">
        <v>0</v>
      </c>
      <c r="F1034" s="1">
        <v>0</v>
      </c>
      <c r="G1034" s="2">
        <f t="shared" si="22"/>
        <v>293162.14025999996</v>
      </c>
      <c r="H1034" s="2">
        <f t="shared" si="19"/>
        <v>0.12999999988824129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521881</v>
      </c>
      <c r="D1035" s="1">
        <f>BILANCA!E57</f>
        <v>1997306.75</v>
      </c>
      <c r="E1035" s="1">
        <v>0</v>
      </c>
      <c r="F1035" s="1">
        <v>0</v>
      </c>
      <c r="G1035" s="2">
        <f t="shared" si="22"/>
        <v>234857.71400000001</v>
      </c>
      <c r="H1035" s="2">
        <f t="shared" si="19"/>
        <v>0.25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410594</v>
      </c>
      <c r="D1036" s="1">
        <f>BILANCA!E58</f>
        <v>410594.38</v>
      </c>
      <c r="E1036" s="1">
        <v>0</v>
      </c>
      <c r="F1036" s="1">
        <v>0</v>
      </c>
      <c r="G1036" s="2">
        <f t="shared" si="22"/>
        <v>65284.486279999997</v>
      </c>
      <c r="H1036" s="2">
        <f t="shared" si="19"/>
        <v>0.38000000000465661</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5900</v>
      </c>
      <c r="D1041" s="1">
        <f>BILANCA!E63</f>
        <v>5900</v>
      </c>
      <c r="E1041" s="1">
        <v>0</v>
      </c>
      <c r="F1041" s="1">
        <v>0</v>
      </c>
      <c r="G1041" s="2">
        <f t="shared" si="22"/>
        <v>1026.6000000000001</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5900</v>
      </c>
      <c r="D1042" s="1">
        <f>BILANCA!E64</f>
        <v>5900</v>
      </c>
      <c r="E1042" s="1">
        <v>0</v>
      </c>
      <c r="F1042" s="1">
        <v>0</v>
      </c>
      <c r="G1042" s="2">
        <f t="shared" si="22"/>
        <v>1044.3</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45527081</v>
      </c>
      <c r="D1046" s="1">
        <f>BILANCA!E68</f>
        <v>44884858.720000006</v>
      </c>
      <c r="E1046" s="1">
        <v>0</v>
      </c>
      <c r="F1046" s="1">
        <v>0</v>
      </c>
      <c r="G1046" s="2">
        <f t="shared" si="22"/>
        <v>8523698.3017200008</v>
      </c>
      <c r="H1046" s="2">
        <f t="shared" si="19"/>
        <v>0.2799999937415123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1436157</v>
      </c>
      <c r="D1047" s="1">
        <f>BILANCA!E69</f>
        <v>2130339.4300000002</v>
      </c>
      <c r="E1047" s="1">
        <v>0</v>
      </c>
      <c r="F1047" s="1">
        <v>0</v>
      </c>
      <c r="G1047" s="2">
        <f t="shared" si="22"/>
        <v>364597.49504000001</v>
      </c>
      <c r="H1047" s="2">
        <f t="shared" si="19"/>
        <v>0.43000000016763806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1436157</v>
      </c>
      <c r="D1048" s="1">
        <f>BILANCA!E70</f>
        <v>2130339.4300000002</v>
      </c>
      <c r="E1048" s="1">
        <v>0</v>
      </c>
      <c r="F1048" s="1">
        <v>0</v>
      </c>
      <c r="G1048" s="2">
        <f t="shared" si="22"/>
        <v>370294.33090000006</v>
      </c>
      <c r="H1048" s="2">
        <f t="shared" si="19"/>
        <v>0.43000000016763806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1435842</v>
      </c>
      <c r="D1050" s="1">
        <f>BILANCA!E72</f>
        <v>2130024.4300000002</v>
      </c>
      <c r="E1050" s="1">
        <v>0</v>
      </c>
      <c r="F1050" s="1">
        <v>0</v>
      </c>
      <c r="G1050" s="2">
        <f t="shared" si="22"/>
        <v>381624.68762000004</v>
      </c>
      <c r="H1050" s="2">
        <f t="shared" si="19"/>
        <v>0.43000000016763806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315</v>
      </c>
      <c r="D1052" s="1">
        <f>BILANCA!E74</f>
        <v>315</v>
      </c>
      <c r="E1052" s="1">
        <v>0</v>
      </c>
      <c r="F1052" s="1">
        <v>0</v>
      </c>
      <c r="G1052" s="2">
        <f t="shared" si="22"/>
        <v>65.205000000000013</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244368</v>
      </c>
      <c r="D1056" s="1">
        <f>BILANCA!E78</f>
        <v>251128.38</v>
      </c>
      <c r="E1056" s="1">
        <v>0</v>
      </c>
      <c r="F1056" s="1">
        <v>0</v>
      </c>
      <c r="G1056" s="2">
        <f t="shared" si="22"/>
        <v>54503.607479999991</v>
      </c>
      <c r="H1056" s="2">
        <f t="shared" si="19"/>
        <v>0.38000000000465661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10585</v>
      </c>
      <c r="D1061" s="1">
        <f>BILANCA!E83</f>
        <v>10584.99</v>
      </c>
      <c r="E1061" s="1">
        <v>0</v>
      </c>
      <c r="F1061" s="1">
        <v>0</v>
      </c>
      <c r="G1061" s="2">
        <f t="shared" si="22"/>
        <v>2476.8884400000002</v>
      </c>
      <c r="H1061" s="2">
        <f t="shared" si="19"/>
        <v>1.0000000000218279E-2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4207</v>
      </c>
      <c r="D1062" s="1">
        <f>BILANCA!E84</f>
        <v>4207.16</v>
      </c>
      <c r="E1062" s="1">
        <v>0</v>
      </c>
      <c r="F1062" s="1">
        <v>0</v>
      </c>
      <c r="G1062" s="2">
        <f t="shared" si="22"/>
        <v>997.08428000000004</v>
      </c>
      <c r="H1062" s="2">
        <f t="shared" si="19"/>
        <v>0.15999999999985448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229576</v>
      </c>
      <c r="D1064" s="1">
        <f>BILANCA!E86</f>
        <v>236336.23</v>
      </c>
      <c r="E1064" s="1">
        <v>0</v>
      </c>
      <c r="F1064" s="1">
        <v>0</v>
      </c>
      <c r="G1064" s="2">
        <f t="shared" si="22"/>
        <v>56882.125260000001</v>
      </c>
      <c r="H1064" s="2">
        <f t="shared" si="19"/>
        <v>0.23000000001047738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46767</v>
      </c>
      <c r="D1096" s="1">
        <f>BILANCA!E118</f>
        <v>46767.07</v>
      </c>
      <c r="E1096" s="1">
        <v>0</v>
      </c>
      <c r="F1096" s="1">
        <v>0</v>
      </c>
      <c r="G1096" s="2">
        <f t="shared" si="22"/>
        <v>15854.028820000001</v>
      </c>
      <c r="H1096" s="2">
        <f t="shared" si="23"/>
        <v>6.9999999999708962E-2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46767</v>
      </c>
      <c r="D1097" s="1">
        <f>BILANCA!E119</f>
        <v>46767.07</v>
      </c>
      <c r="E1097" s="1">
        <v>0</v>
      </c>
      <c r="F1097" s="1">
        <v>0</v>
      </c>
      <c r="G1097" s="2">
        <f t="shared" si="22"/>
        <v>15994.329960000001</v>
      </c>
      <c r="H1097" s="2">
        <f t="shared" si="23"/>
        <v>6.9999999999708962E-2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46767</v>
      </c>
      <c r="D1101" s="1">
        <f>BILANCA!E123</f>
        <v>46767.07</v>
      </c>
      <c r="E1101" s="1">
        <v>0</v>
      </c>
      <c r="F1101" s="1">
        <v>0</v>
      </c>
      <c r="G1101" s="2">
        <f t="shared" si="22"/>
        <v>16555.534520000001</v>
      </c>
      <c r="H1101" s="2">
        <f t="shared" si="23"/>
        <v>6.9999999999708962E-2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31244300</v>
      </c>
      <c r="D1112" s="1">
        <f>BILANCA!E134</f>
        <v>31244300</v>
      </c>
      <c r="E1112" s="1">
        <v>0</v>
      </c>
      <c r="F1112" s="1">
        <v>0</v>
      </c>
      <c r="G1112" s="2">
        <f t="shared" si="22"/>
        <v>12091544.100000001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31244300</v>
      </c>
      <c r="D1113" s="1">
        <f>BILANCA!E135</f>
        <v>31244300</v>
      </c>
      <c r="E1113" s="1">
        <v>0</v>
      </c>
      <c r="F1113" s="1">
        <v>0</v>
      </c>
      <c r="G1113" s="2">
        <f t="shared" si="22"/>
        <v>12185277</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31244300</v>
      </c>
      <c r="D1117" s="1">
        <f>BILANCA!E139</f>
        <v>31244300</v>
      </c>
      <c r="E1117" s="1">
        <v>0</v>
      </c>
      <c r="F1117" s="1">
        <v>0</v>
      </c>
      <c r="G1117" s="2">
        <f t="shared" si="22"/>
        <v>12560208.600000001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11801778</v>
      </c>
      <c r="D1124" s="1">
        <f>BILANCA!E146</f>
        <v>10678657.350000001</v>
      </c>
      <c r="E1124" s="1">
        <v>0</v>
      </c>
      <c r="F1124" s="1">
        <v>0</v>
      </c>
      <c r="G1124" s="2">
        <f t="shared" si="22"/>
        <v>4675432.0707</v>
      </c>
      <c r="H1124" s="2">
        <f t="shared" si="23"/>
        <v>0.35000000149011612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5898514</v>
      </c>
      <c r="D1125" s="1">
        <f>BILANCA!E147</f>
        <v>4896150.96</v>
      </c>
      <c r="E1125" s="1">
        <v>0</v>
      </c>
      <c r="F1125" s="1">
        <v>0</v>
      </c>
      <c r="G1125" s="2">
        <f t="shared" si="22"/>
        <v>2228095.8606399996</v>
      </c>
      <c r="H1125" s="2">
        <f t="shared" si="23"/>
        <v>4.0000000037252903E-2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9546362</v>
      </c>
      <c r="D1136" s="1">
        <f>BILANCA!E158</f>
        <v>8998572.1500000004</v>
      </c>
      <c r="E1136" s="1">
        <v>0</v>
      </c>
      <c r="F1136" s="1">
        <v>0</v>
      </c>
      <c r="G1136" s="2">
        <f t="shared" si="22"/>
        <v>4214156.4638999999</v>
      </c>
      <c r="H1136" s="2">
        <f t="shared" si="23"/>
        <v>0.15000000037252903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10059574</v>
      </c>
      <c r="D1137" s="1">
        <f>BILANCA!E159</f>
        <v>10925209.84</v>
      </c>
      <c r="E1137" s="1">
        <v>0</v>
      </c>
      <c r="F1137" s="1">
        <v>0</v>
      </c>
      <c r="G1137" s="2">
        <f t="shared" si="22"/>
        <v>4914139.0267199995</v>
      </c>
      <c r="H1137" s="2">
        <f t="shared" si="23"/>
        <v>0.16000000014901161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7716</v>
      </c>
      <c r="D1138" s="1">
        <f>BILANCA!E160</f>
        <v>12844.88</v>
      </c>
      <c r="E1138" s="1">
        <v>0</v>
      </c>
      <c r="F1138" s="1">
        <v>0</v>
      </c>
      <c r="G1138" s="2">
        <f t="shared" si="22"/>
        <v>5177.8927999999996</v>
      </c>
      <c r="H1138" s="2">
        <f t="shared" si="23"/>
        <v>0.12000000000080036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101000</v>
      </c>
      <c r="D1140" s="1">
        <f>BILANCA!E162</f>
        <v>106000</v>
      </c>
      <c r="E1140" s="1">
        <v>0</v>
      </c>
      <c r="F1140" s="1">
        <v>0</v>
      </c>
      <c r="G1140" s="2">
        <f t="shared" si="22"/>
        <v>49141</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13811388</v>
      </c>
      <c r="D1141" s="1">
        <f>BILANCA!E163</f>
        <v>14260120.48</v>
      </c>
      <c r="E1141" s="1">
        <v>0</v>
      </c>
      <c r="F1141" s="1">
        <v>0</v>
      </c>
      <c r="G1141" s="2">
        <f t="shared" si="22"/>
        <v>6688397.3756799996</v>
      </c>
      <c r="H1141" s="2">
        <f t="shared" si="23"/>
        <v>0.48000000044703484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395363</v>
      </c>
      <c r="D1142" s="1">
        <f>BILANCA!E164</f>
        <v>20648.240000000049</v>
      </c>
      <c r="E1142" s="1">
        <v>0</v>
      </c>
      <c r="F1142" s="1">
        <v>0</v>
      </c>
      <c r="G1142" s="2">
        <f t="shared" si="22"/>
        <v>69428.857320000025</v>
      </c>
      <c r="H1142" s="2">
        <f t="shared" si="23"/>
        <v>0.24000000004889444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372580</v>
      </c>
      <c r="D1143" s="1">
        <f>BILANCA!E165</f>
        <v>253043.5</v>
      </c>
      <c r="E1143" s="1">
        <v>0</v>
      </c>
      <c r="F1143" s="1">
        <v>0</v>
      </c>
      <c r="G1143" s="2">
        <f t="shared" si="22"/>
        <v>140586.72</v>
      </c>
      <c r="H1143" s="2">
        <f t="shared" si="23"/>
        <v>0.5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123966</v>
      </c>
      <c r="D1144" s="1">
        <f>BILANCA!E166</f>
        <v>79887.78</v>
      </c>
      <c r="E1144" s="1">
        <v>0</v>
      </c>
      <c r="F1144" s="1">
        <v>0</v>
      </c>
      <c r="G1144" s="2">
        <f t="shared" si="22"/>
        <v>45682.391159999999</v>
      </c>
      <c r="H1144" s="2">
        <f t="shared" si="23"/>
        <v>0.22000000000116415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101183</v>
      </c>
      <c r="D1147" s="1">
        <f>BILANCA!E169</f>
        <v>312283.03999999998</v>
      </c>
      <c r="E1147" s="1">
        <v>0</v>
      </c>
      <c r="F1147" s="1">
        <v>0</v>
      </c>
      <c r="G1147" s="2">
        <f t="shared" si="22"/>
        <v>119022.84912</v>
      </c>
      <c r="H1147" s="2">
        <f t="shared" si="23"/>
        <v>3.9999999979045242E-2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358348</v>
      </c>
      <c r="D1148" s="1">
        <f>BILANCA!E170</f>
        <v>513018.25</v>
      </c>
      <c r="E1148" s="1">
        <v>0</v>
      </c>
      <c r="F1148" s="1">
        <v>0</v>
      </c>
      <c r="G1148" s="2">
        <f t="shared" si="22"/>
        <v>228423.44250000003</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92603.91</v>
      </c>
      <c r="E1149" s="1">
        <v>0</v>
      </c>
      <c r="F1149" s="1">
        <v>0</v>
      </c>
      <c r="G1149" s="2">
        <f t="shared" si="22"/>
        <v>30744.498120000004</v>
      </c>
      <c r="H1149" s="2">
        <f t="shared" si="23"/>
        <v>8.999999999650754E-2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358348</v>
      </c>
      <c r="D1151" s="1">
        <f>BILANCA!E173</f>
        <v>420414.34</v>
      </c>
      <c r="E1151" s="1">
        <v>0</v>
      </c>
      <c r="F1151" s="1">
        <v>0</v>
      </c>
      <c r="G1151" s="2">
        <f t="shared" si="22"/>
        <v>201461.68224000002</v>
      </c>
      <c r="H1151" s="2">
        <f t="shared" si="23"/>
        <v>0.34000000002561137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133644701</v>
      </c>
      <c r="D1152" s="1">
        <f>BILANCA!E175</f>
        <v>130891643.91</v>
      </c>
      <c r="E1152" s="1">
        <v>0</v>
      </c>
      <c r="F1152" s="1">
        <v>0</v>
      </c>
      <c r="G1152" s="2">
        <f t="shared" si="22"/>
        <v>66827330.110579997</v>
      </c>
      <c r="H1152" s="2">
        <f t="shared" si="23"/>
        <v>9.0000003576278687E-2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32412526</v>
      </c>
      <c r="D1153" s="1">
        <f>BILANCA!E176</f>
        <v>31295459.879999999</v>
      </c>
      <c r="E1153" s="1">
        <v>0</v>
      </c>
      <c r="F1153" s="1">
        <v>0</v>
      </c>
      <c r="G1153" s="2">
        <f t="shared" si="22"/>
        <v>16150585.779200003</v>
      </c>
      <c r="H1153" s="2">
        <f t="shared" si="23"/>
        <v>0.12000000104308128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21090392</v>
      </c>
      <c r="D1154" s="1">
        <f>BILANCA!E177</f>
        <v>20868476.52</v>
      </c>
      <c r="E1154" s="1">
        <v>0</v>
      </c>
      <c r="F1154" s="1">
        <v>0</v>
      </c>
      <c r="G1154" s="2">
        <f t="shared" si="22"/>
        <v>10743476.001840001</v>
      </c>
      <c r="H1154" s="2">
        <f t="shared" si="23"/>
        <v>0.48000000044703484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501046</v>
      </c>
      <c r="D1155" s="1">
        <f>BILANCA!E178</f>
        <v>557218.89</v>
      </c>
      <c r="E1155" s="1">
        <v>0</v>
      </c>
      <c r="F1155" s="1">
        <v>0</v>
      </c>
      <c r="G1155" s="2">
        <f t="shared" si="22"/>
        <v>277863.21015999996</v>
      </c>
      <c r="H1155" s="2">
        <f t="shared" si="23"/>
        <v>0.10999999998603016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20177838</v>
      </c>
      <c r="D1156" s="1">
        <f>BILANCA!E179</f>
        <v>20099717.440000001</v>
      </c>
      <c r="E1156" s="1">
        <v>0</v>
      </c>
      <c r="F1156" s="1">
        <v>0</v>
      </c>
      <c r="G1156" s="2">
        <f t="shared" si="22"/>
        <v>10445268.208240001</v>
      </c>
      <c r="H1156" s="2">
        <f t="shared" si="23"/>
        <v>0.44000000134110451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48380</v>
      </c>
      <c r="D1157" s="1">
        <f>BILANCA!E180</f>
        <v>48461.79</v>
      </c>
      <c r="E1157" s="1">
        <v>0</v>
      </c>
      <c r="F1157" s="1">
        <v>0</v>
      </c>
      <c r="G1157" s="2">
        <f t="shared" si="22"/>
        <v>25282.822919999999</v>
      </c>
      <c r="H1157" s="2">
        <f t="shared" si="23"/>
        <v>0.20999999999912689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48369</v>
      </c>
      <c r="D1159" s="1">
        <f>BILANCA!E182</f>
        <v>48368.79</v>
      </c>
      <c r="E1159" s="1">
        <v>0</v>
      </c>
      <c r="F1159" s="1">
        <v>0</v>
      </c>
      <c r="G1159" s="2">
        <f t="shared" si="22"/>
        <v>25538.75808</v>
      </c>
      <c r="H1159" s="2">
        <f t="shared" si="23"/>
        <v>0.20999999999912689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v>
      </c>
      <c r="D1160" s="1">
        <f>BILANCA!E183</f>
        <v>93</v>
      </c>
      <c r="E1160" s="1">
        <v>0</v>
      </c>
      <c r="F1160" s="1">
        <v>0</v>
      </c>
      <c r="G1160" s="2">
        <f t="shared" si="22"/>
        <v>34.869</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7000</v>
      </c>
      <c r="E1161" s="1">
        <v>0</v>
      </c>
      <c r="F1161" s="1">
        <v>0</v>
      </c>
      <c r="G1161" s="2">
        <f t="shared" si="22"/>
        <v>2492</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51333</v>
      </c>
      <c r="D1163" s="1">
        <f>BILANCA!E186</f>
        <v>40003.279999999999</v>
      </c>
      <c r="E1163" s="1">
        <v>0</v>
      </c>
      <c r="F1163" s="1">
        <v>0</v>
      </c>
      <c r="G1163" s="2">
        <f t="shared" si="22"/>
        <v>23641.120799999997</v>
      </c>
      <c r="H1163" s="2">
        <f t="shared" si="23"/>
        <v>0.27999999999883585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311795</v>
      </c>
      <c r="D1165" s="1">
        <f>BILANCA!E188</f>
        <v>116075.12</v>
      </c>
      <c r="E1165" s="1">
        <v>0</v>
      </c>
      <c r="F1165" s="1">
        <v>0</v>
      </c>
      <c r="G1165" s="2">
        <f t="shared" si="22"/>
        <v>98998.033679999993</v>
      </c>
      <c r="H1165" s="2">
        <f t="shared" si="23"/>
        <v>0.11999999999534339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1245857</v>
      </c>
      <c r="D1166" s="1">
        <f>BILANCA!E189</f>
        <v>1182856.23</v>
      </c>
      <c r="E1166" s="1">
        <v>0</v>
      </c>
      <c r="F1166" s="1">
        <v>0</v>
      </c>
      <c r="G1166" s="2">
        <f t="shared" si="22"/>
        <v>660917.21117999998</v>
      </c>
      <c r="H1166" s="2">
        <f t="shared" si="23"/>
        <v>0.22999999998137355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10064944</v>
      </c>
      <c r="D1183" s="1">
        <f>BILANCA!E206</f>
        <v>9235367.8599999994</v>
      </c>
      <c r="E1183" s="1">
        <v>0</v>
      </c>
      <c r="F1183" s="1">
        <v>0</v>
      </c>
      <c r="G1183" s="2">
        <f t="shared" si="22"/>
        <v>5707135.9440000001</v>
      </c>
      <c r="H1183" s="2">
        <f t="shared" si="23"/>
        <v>0.14000000059604645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10064944</v>
      </c>
      <c r="D1184" s="1">
        <f>BILANCA!E207</f>
        <v>9235367.8599999994</v>
      </c>
      <c r="E1184" s="1">
        <v>0</v>
      </c>
      <c r="F1184" s="1">
        <v>0</v>
      </c>
      <c r="G1184" s="2">
        <f t="shared" si="22"/>
        <v>5735671.6237200005</v>
      </c>
      <c r="H1184" s="2">
        <f t="shared" si="23"/>
        <v>0.14000000059604645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254107</v>
      </c>
      <c r="D1187" s="1">
        <f>BILANCA!E210</f>
        <v>254107.29</v>
      </c>
      <c r="E1187" s="1">
        <v>0</v>
      </c>
      <c r="F1187" s="1">
        <v>0</v>
      </c>
      <c r="G1187" s="2">
        <f t="shared" si="22"/>
        <v>155513.60232000001</v>
      </c>
      <c r="H1187" s="2">
        <f t="shared" si="23"/>
        <v>0.29000000000814907</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8131693</v>
      </c>
      <c r="D1189" s="1">
        <f>BILANCA!E212</f>
        <v>7302213.7699999996</v>
      </c>
      <c r="E1189" s="1">
        <v>0</v>
      </c>
      <c r="F1189" s="1">
        <v>0</v>
      </c>
      <c r="G1189" s="2">
        <f t="shared" si="22"/>
        <v>4683640.8312400002</v>
      </c>
      <c r="H1189" s="2">
        <f t="shared" si="23"/>
        <v>0.23000000044703484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1679144</v>
      </c>
      <c r="D1194" s="1">
        <f>BILANCA!E217</f>
        <v>1679046.8</v>
      </c>
      <c r="E1194" s="1">
        <v>0</v>
      </c>
      <c r="F1194" s="1">
        <v>0</v>
      </c>
      <c r="G1194" s="2">
        <f t="shared" si="22"/>
        <v>1062857.1335999998</v>
      </c>
      <c r="H1194" s="2">
        <f t="shared" si="23"/>
        <v>0.19999999995343387</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11333</v>
      </c>
      <c r="D1211" s="1">
        <f>BILANCA!E234</f>
        <v>8759.27</v>
      </c>
      <c r="E1211" s="1">
        <v>0</v>
      </c>
      <c r="F1211" s="1">
        <v>0</v>
      </c>
      <c r="G1211" s="2">
        <f t="shared" si="22"/>
        <v>6578.1511200000004</v>
      </c>
      <c r="H1211" s="2">
        <f t="shared" si="23"/>
        <v>0.27000000000043656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11333</v>
      </c>
      <c r="D1213" s="1">
        <f>BILANCA!E236</f>
        <v>8759.27</v>
      </c>
      <c r="E1213" s="1">
        <v>0</v>
      </c>
      <c r="F1213" s="1">
        <v>0</v>
      </c>
      <c r="G1213" s="2">
        <f t="shared" si="22"/>
        <v>6635.8542000000007</v>
      </c>
      <c r="H1213" s="2">
        <f t="shared" si="23"/>
        <v>0.27000000000043656</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101232175</v>
      </c>
      <c r="D1214" s="1">
        <f>BILANCA!E237</f>
        <v>99596184.030000001</v>
      </c>
      <c r="E1214" s="1">
        <v>0</v>
      </c>
      <c r="F1214" s="1">
        <v>0</v>
      </c>
      <c r="G1214" s="2">
        <f t="shared" si="22"/>
        <v>69398069.44686</v>
      </c>
      <c r="H1214" s="2">
        <f t="shared" si="23"/>
        <v>3.0000001192092896E-2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109356653</v>
      </c>
      <c r="D1215" s="1">
        <f>BILANCA!E238</f>
        <v>108071784.51000001</v>
      </c>
      <c r="E1215" s="1">
        <v>0</v>
      </c>
      <c r="F1215" s="1">
        <v>0</v>
      </c>
      <c r="G1215" s="2">
        <f t="shared" si="22"/>
        <v>75516051.508640006</v>
      </c>
      <c r="H1215" s="2">
        <f t="shared" si="23"/>
        <v>0.48999999463558197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119469966</v>
      </c>
      <c r="D1216" s="1">
        <f>BILANCA!E239</f>
        <v>117307152.37</v>
      </c>
      <c r="E1216" s="1">
        <v>0</v>
      </c>
      <c r="F1216" s="1">
        <v>0</v>
      </c>
      <c r="G1216" s="2">
        <f t="shared" si="22"/>
        <v>82501635.082420006</v>
      </c>
      <c r="H1216" s="2">
        <f t="shared" si="23"/>
        <v>0.37000000476837158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119469966</v>
      </c>
      <c r="D1217" s="1">
        <f>BILANCA!E240</f>
        <v>117307152.37</v>
      </c>
      <c r="E1217" s="1">
        <v>0</v>
      </c>
      <c r="F1217" s="1">
        <v>0</v>
      </c>
      <c r="G1217" s="2">
        <f t="shared" si="22"/>
        <v>82855719.353160009</v>
      </c>
      <c r="H1217" s="2">
        <f t="shared" si="23"/>
        <v>0.37000000476837158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10113313</v>
      </c>
      <c r="D1219" s="1">
        <f>BILANCA!E242</f>
        <v>9235367.8599999994</v>
      </c>
      <c r="E1219" s="1">
        <v>0</v>
      </c>
      <c r="F1219" s="1">
        <v>0</v>
      </c>
      <c r="G1219" s="2">
        <f t="shared" si="22"/>
        <v>6745835.4979199991</v>
      </c>
      <c r="H1219" s="2">
        <f t="shared" si="23"/>
        <v>0.14000000059604645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10113313</v>
      </c>
      <c r="D1220" s="1">
        <f>BILANCA!E243</f>
        <v>9235367.8599999994</v>
      </c>
      <c r="E1220" s="1">
        <v>0</v>
      </c>
      <c r="F1220" s="1">
        <v>0</v>
      </c>
      <c r="G1220" s="2">
        <f t="shared" si="22"/>
        <v>6774419.5466399994</v>
      </c>
      <c r="H1220" s="2">
        <f t="shared" si="23"/>
        <v>0.14000000059604645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-19603729</v>
      </c>
      <c r="D1222" s="1">
        <f>BILANCA!E245</f>
        <v>-18608667.609999999</v>
      </c>
      <c r="E1222" s="1">
        <v>0</v>
      </c>
      <c r="F1222" s="1">
        <v>0</v>
      </c>
      <c r="G1222" s="2">
        <f t="shared" si="22"/>
        <v>-13580234.348579999</v>
      </c>
      <c r="H1222" s="2">
        <f t="shared" si="23"/>
        <v>0.39000000059604645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739863.66</v>
      </c>
      <c r="E1223" s="1">
        <v>0</v>
      </c>
      <c r="F1223" s="1">
        <v>0</v>
      </c>
      <c r="G1223" s="2">
        <f t="shared" si="22"/>
        <v>355134.55680000002</v>
      </c>
      <c r="H1223" s="2">
        <f t="shared" si="23"/>
        <v>0.33999999996740371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739863.66</v>
      </c>
      <c r="E1224" s="1">
        <v>0</v>
      </c>
      <c r="F1224" s="1">
        <v>0</v>
      </c>
      <c r="G1224" s="2">
        <f t="shared" si="22"/>
        <v>356614.28412000003</v>
      </c>
      <c r="H1224" s="2">
        <f t="shared" si="23"/>
        <v>0.33999999996740371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19603729</v>
      </c>
      <c r="D1227" s="1">
        <f>BILANCA!E250</f>
        <v>19348531.27</v>
      </c>
      <c r="E1227" s="1">
        <v>0</v>
      </c>
      <c r="F1227" s="1">
        <v>0</v>
      </c>
      <c r="G1227" s="2">
        <f t="shared" si="22"/>
        <v>14225393.13576</v>
      </c>
      <c r="H1227" s="2">
        <f t="shared" si="23"/>
        <v>0.26999999955296516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2503638</v>
      </c>
      <c r="D1228" s="1">
        <f>BILANCA!E251</f>
        <v>0</v>
      </c>
      <c r="E1228" s="1">
        <v>0</v>
      </c>
      <c r="F1228" s="1">
        <v>0</v>
      </c>
      <c r="G1228" s="2">
        <f t="shared" si="22"/>
        <v>613391.30999999994</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15736507</v>
      </c>
      <c r="D1229" s="1">
        <f>BILANCA!E252</f>
        <v>18518954.66</v>
      </c>
      <c r="E1229" s="1">
        <v>0</v>
      </c>
      <c r="F1229" s="1">
        <v>0</v>
      </c>
      <c r="G1229" s="2">
        <f t="shared" si="22"/>
        <v>12982506.414719999</v>
      </c>
      <c r="H1229" s="2">
        <f t="shared" si="23"/>
        <v>0.33999999985098839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1363584</v>
      </c>
      <c r="D1230" s="1">
        <f>BILANCA!E253</f>
        <v>829576.61</v>
      </c>
      <c r="E1230" s="1">
        <v>0</v>
      </c>
      <c r="F1230" s="1">
        <v>0</v>
      </c>
      <c r="G1230" s="2">
        <f t="shared" si="22"/>
        <v>746616.09334000002</v>
      </c>
      <c r="H1230" s="2">
        <f t="shared" si="23"/>
        <v>0.39000000001396984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11083887</v>
      </c>
      <c r="D1232" s="1">
        <f>BILANCA!E255</f>
        <v>10112418.890000001</v>
      </c>
      <c r="E1232" s="1">
        <v>0</v>
      </c>
      <c r="F1232" s="1">
        <v>0</v>
      </c>
      <c r="G1232" s="2">
        <f t="shared" si="22"/>
        <v>7795872.4702200005</v>
      </c>
      <c r="H1232" s="2">
        <f t="shared" si="23"/>
        <v>0.10999999940395355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395364</v>
      </c>
      <c r="D1233" s="1">
        <f>BILANCA!E256</f>
        <v>20648.240000000002</v>
      </c>
      <c r="E1233" s="1">
        <v>0</v>
      </c>
      <c r="F1233" s="1">
        <v>0</v>
      </c>
      <c r="G1233" s="2">
        <f t="shared" si="22"/>
        <v>109165.12</v>
      </c>
      <c r="H1233" s="2">
        <f t="shared" si="23"/>
        <v>0.24000000000160071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9014644</v>
      </c>
      <c r="D1236" s="1">
        <f>BILANCA!E259</f>
        <v>20399934.82</v>
      </c>
      <c r="E1236" s="1">
        <v>0</v>
      </c>
      <c r="F1236" s="1">
        <v>0</v>
      </c>
      <c r="G1236" s="2">
        <f t="shared" si="22"/>
        <v>12603071.950920001</v>
      </c>
      <c r="H1236" s="2">
        <f t="shared" si="23"/>
        <v>0.17999999970197678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9014644</v>
      </c>
      <c r="D1237" s="1">
        <f>BILANCA!E260</f>
        <v>20399934.82</v>
      </c>
      <c r="E1237" s="1">
        <v>0</v>
      </c>
      <c r="F1237" s="1">
        <v>0</v>
      </c>
      <c r="G1237" s="2">
        <f t="shared" si="22"/>
        <v>12652886.46456</v>
      </c>
      <c r="H1237" s="2">
        <f t="shared" si="23"/>
        <v>0.17999999970197678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25553124</v>
      </c>
      <c r="D1240" s="1">
        <f>BILANCA!E264</f>
        <v>24879071.359999999</v>
      </c>
      <c r="E1240" s="1">
        <v>0</v>
      </c>
      <c r="F1240" s="1">
        <v>0</v>
      </c>
      <c r="G1240" s="2">
        <f t="shared" si="22"/>
        <v>19354995.547040001</v>
      </c>
      <c r="H1240" s="2">
        <f t="shared" si="23"/>
        <v>0.35999999940395355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60042</v>
      </c>
      <c r="D1241" s="1">
        <f>BILANCA!E265</f>
        <v>59706.47</v>
      </c>
      <c r="E1241" s="1">
        <v>0</v>
      </c>
      <c r="F1241" s="1">
        <v>0</v>
      </c>
      <c r="G1241" s="2">
        <f t="shared" si="22"/>
        <v>46299.374520000005</v>
      </c>
      <c r="H1241" s="2">
        <f t="shared" si="23"/>
        <v>0.47000000000116415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496546</v>
      </c>
      <c r="D1242" s="1">
        <f>BILANCA!E266</f>
        <v>332931.28000000003</v>
      </c>
      <c r="E1242" s="1">
        <v>0</v>
      </c>
      <c r="F1242" s="1">
        <v>0</v>
      </c>
      <c r="G1242" s="2">
        <f t="shared" ref="G1242:G1479" si="24">B1242/1000*C1242+B1242/500*D1242</f>
        <v>301063.81704000005</v>
      </c>
      <c r="H1242" s="2">
        <f t="shared" si="23"/>
        <v>0.28000000002793968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7327</v>
      </c>
      <c r="D1244" s="1">
        <f>BILANCA!E268</f>
        <v>7327.28</v>
      </c>
      <c r="E1244" s="1">
        <v>0</v>
      </c>
      <c r="F1244" s="1">
        <v>0</v>
      </c>
      <c r="G1244" s="2">
        <f t="shared" si="24"/>
        <v>5737.1871600000004</v>
      </c>
      <c r="H1244" s="2">
        <f t="shared" si="23"/>
        <v>0.27999999999974534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207039</v>
      </c>
      <c r="D1247" s="1">
        <f>BILANCA!E271</f>
        <v>202884.85</v>
      </c>
      <c r="E1247" s="1">
        <v>0</v>
      </c>
      <c r="F1247" s="1">
        <v>0</v>
      </c>
      <c r="G1247" s="2">
        <f t="shared" si="24"/>
        <v>161781.49680000002</v>
      </c>
      <c r="H1247" s="2">
        <f t="shared" si="23"/>
        <v>0.14999999999417923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2403445</v>
      </c>
      <c r="D1263" s="1">
        <f>BILANCA!E287</f>
        <v>4770934.7699999996</v>
      </c>
      <c r="E1263" s="1">
        <v>0</v>
      </c>
      <c r="F1263" s="1">
        <v>0</v>
      </c>
      <c r="G1263" s="2">
        <f t="shared" si="24"/>
        <v>3344688.0712000001</v>
      </c>
      <c r="H1263" s="2">
        <f t="shared" si="23"/>
        <v>0.23000000044703484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18686947</v>
      </c>
      <c r="D1264" s="1">
        <f>BILANCA!E288</f>
        <v>16097541.75</v>
      </c>
      <c r="E1264" s="1">
        <v>0</v>
      </c>
      <c r="F1264" s="1">
        <v>0</v>
      </c>
      <c r="G1264" s="2">
        <f t="shared" si="24"/>
        <v>14297850.570500001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198555</v>
      </c>
      <c r="D1265" s="1">
        <f>BILANCA!E289</f>
        <v>725338.38</v>
      </c>
      <c r="E1265" s="1">
        <v>0</v>
      </c>
      <c r="F1265" s="1">
        <v>0</v>
      </c>
      <c r="G1265" s="2">
        <f t="shared" si="24"/>
        <v>465083.35631999996</v>
      </c>
      <c r="H1265" s="2">
        <f t="shared" si="23"/>
        <v>0.38000000000465661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1047302</v>
      </c>
      <c r="D1266" s="1">
        <f>BILANCA!E290</f>
        <v>457517.85</v>
      </c>
      <c r="E1266" s="1">
        <v>0</v>
      </c>
      <c r="F1266" s="1">
        <v>0</v>
      </c>
      <c r="G1266" s="2">
        <f t="shared" si="24"/>
        <v>555341.56909999996</v>
      </c>
      <c r="H1266" s="2">
        <f t="shared" si="23"/>
        <v>0.15000000002328306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333251</v>
      </c>
      <c r="D1269" s="1">
        <f>BILANCA!E293</f>
        <v>333154.09000000003</v>
      </c>
      <c r="E1269" s="1">
        <v>0</v>
      </c>
      <c r="F1269" s="1">
        <v>0</v>
      </c>
      <c r="G1269" s="2">
        <f t="shared" si="24"/>
        <v>285873.92547999998</v>
      </c>
      <c r="H1269" s="2">
        <f t="shared" si="23"/>
        <v>9.0000000025611371E-2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9731693</v>
      </c>
      <c r="D1270" s="1">
        <f>BILANCA!E294</f>
        <v>8902213.7699999996</v>
      </c>
      <c r="E1270" s="1">
        <v>0</v>
      </c>
      <c r="F1270" s="1">
        <v>0</v>
      </c>
      <c r="G1270" s="2">
        <f t="shared" si="24"/>
        <v>7902866.5949799996</v>
      </c>
      <c r="H1270" s="2">
        <f t="shared" si="23"/>
        <v>0.23000000044703484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22875</v>
      </c>
      <c r="D1273" s="1">
        <f>BILANCA!E297</f>
        <v>72999.600000000006</v>
      </c>
      <c r="E1273" s="1">
        <v>0</v>
      </c>
      <c r="F1273" s="1">
        <v>0</v>
      </c>
      <c r="G1273" s="2">
        <f t="shared" si="24"/>
        <v>48973.518000000004</v>
      </c>
      <c r="H1273" s="2">
        <f t="shared" si="23"/>
        <v>0.39999999999417923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253553</v>
      </c>
      <c r="D1275" s="1">
        <f>BILANCA!E299</f>
        <v>11333.89</v>
      </c>
      <c r="E1275" s="1">
        <v>0</v>
      </c>
      <c r="F1275" s="1">
        <v>0</v>
      </c>
      <c r="G1275" s="2">
        <f t="shared" si="24"/>
        <v>80656.46776</v>
      </c>
      <c r="H1275" s="2">
        <f t="shared" si="23"/>
        <v>0.11000000000058208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8427980</v>
      </c>
      <c r="D1299" s="6">
        <f>'RAS-funkcijski'!E5</f>
        <v>10407258.560000001</v>
      </c>
      <c r="E1299" s="6">
        <v>0</v>
      </c>
      <c r="F1299" s="6">
        <v>0</v>
      </c>
      <c r="G1299" s="7">
        <f t="shared" si="24"/>
        <v>29242.49712</v>
      </c>
      <c r="H1299" s="7">
        <f t="shared" si="23"/>
        <v>0.43999999947845936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8427980</v>
      </c>
      <c r="D1300" s="1">
        <f>'RAS-funkcijski'!E6</f>
        <v>10407258.560000001</v>
      </c>
      <c r="E1300" s="1">
        <v>0</v>
      </c>
      <c r="F1300" s="1">
        <v>0</v>
      </c>
      <c r="G1300" s="2">
        <f t="shared" si="24"/>
        <v>58484.99424</v>
      </c>
      <c r="H1300" s="2">
        <f t="shared" si="23"/>
        <v>0.43999999947845936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8165485</v>
      </c>
      <c r="D1301" s="1">
        <f>'RAS-funkcijski'!E7</f>
        <v>10103923.83</v>
      </c>
      <c r="E1301" s="1">
        <v>0</v>
      </c>
      <c r="F1301" s="1">
        <v>0</v>
      </c>
      <c r="G1301" s="2">
        <f t="shared" si="24"/>
        <v>85119.99798</v>
      </c>
      <c r="H1301" s="2">
        <f t="shared" si="23"/>
        <v>0.16999999992549419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262495</v>
      </c>
      <c r="D1302" s="1">
        <f>'RAS-funkcijski'!E8</f>
        <v>303334.73</v>
      </c>
      <c r="E1302" s="1">
        <v>0</v>
      </c>
      <c r="F1302" s="1">
        <v>0</v>
      </c>
      <c r="G1302" s="2">
        <f t="shared" si="24"/>
        <v>3476.6578399999999</v>
      </c>
      <c r="H1302" s="2">
        <f t="shared" si="23"/>
        <v>0.27000000001862645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3467070</v>
      </c>
      <c r="D1322" s="1">
        <f>'RAS-funkcijski'!E28</f>
        <v>3485833</v>
      </c>
      <c r="E1322" s="1">
        <v>0</v>
      </c>
      <c r="F1322" s="1">
        <v>0</v>
      </c>
      <c r="G1322" s="2">
        <f t="shared" si="24"/>
        <v>250529.66399999999</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3436622</v>
      </c>
      <c r="D1324" s="1">
        <f>'RAS-funkcijski'!E30</f>
        <v>3475833</v>
      </c>
      <c r="E1324" s="1">
        <v>0</v>
      </c>
      <c r="F1324" s="1">
        <v>0</v>
      </c>
      <c r="G1324" s="2">
        <f t="shared" si="24"/>
        <v>270095.48800000001</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30448</v>
      </c>
      <c r="D1328" s="1">
        <f>'RAS-funkcijski'!E34</f>
        <v>10000</v>
      </c>
      <c r="E1328" s="1">
        <v>0</v>
      </c>
      <c r="F1328" s="1">
        <v>0</v>
      </c>
      <c r="G1328" s="2">
        <f t="shared" si="24"/>
        <v>1513.44</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440000</v>
      </c>
      <c r="D1329" s="1">
        <f>'RAS-funkcijski'!E35</f>
        <v>475015.39</v>
      </c>
      <c r="E1329" s="1">
        <v>0</v>
      </c>
      <c r="F1329" s="1">
        <v>0</v>
      </c>
      <c r="G1329" s="2">
        <f t="shared" si="24"/>
        <v>43090.954180000001</v>
      </c>
      <c r="H1329" s="2">
        <f t="shared" si="23"/>
        <v>0.39000000001396984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12700</v>
      </c>
      <c r="E1330" s="1">
        <v>0</v>
      </c>
      <c r="F1330" s="1">
        <v>0</v>
      </c>
      <c r="G1330" s="2">
        <f t="shared" si="24"/>
        <v>812.80000000000007</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12700</v>
      </c>
      <c r="E1332" s="1">
        <v>0</v>
      </c>
      <c r="F1332" s="1">
        <v>0</v>
      </c>
      <c r="G1332" s="2">
        <f t="shared" si="24"/>
        <v>863.6</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54050.34</v>
      </c>
      <c r="E1348" s="1">
        <v>0</v>
      </c>
      <c r="F1348" s="1">
        <v>0</v>
      </c>
      <c r="G1348" s="2">
        <f t="shared" si="24"/>
        <v>5405.0339999999997</v>
      </c>
      <c r="H1348" s="2">
        <f t="shared" si="27"/>
        <v>0.33999999999650754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54050.34</v>
      </c>
      <c r="E1349" s="1">
        <v>0</v>
      </c>
      <c r="F1349" s="1">
        <v>0</v>
      </c>
      <c r="G1349" s="2">
        <f t="shared" si="24"/>
        <v>5513.1346799999992</v>
      </c>
      <c r="H1349" s="2">
        <f t="shared" si="27"/>
        <v>0.33999999999650754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80000</v>
      </c>
      <c r="D1355" s="1">
        <f>'RAS-funkcijski'!E61</f>
        <v>80000</v>
      </c>
      <c r="E1355" s="1">
        <v>0</v>
      </c>
      <c r="F1355" s="1">
        <v>0</v>
      </c>
      <c r="G1355" s="2">
        <f t="shared" si="24"/>
        <v>13680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80000</v>
      </c>
      <c r="D1358" s="1">
        <f>'RAS-funkcijski'!E64</f>
        <v>80000</v>
      </c>
      <c r="E1358" s="1">
        <v>0</v>
      </c>
      <c r="F1358" s="1">
        <v>0</v>
      </c>
      <c r="G1358" s="2">
        <f t="shared" si="24"/>
        <v>14400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360000</v>
      </c>
      <c r="D1368" s="1">
        <f>'RAS-funkcijski'!E74</f>
        <v>328265.05</v>
      </c>
      <c r="E1368" s="1">
        <v>0</v>
      </c>
      <c r="F1368" s="1">
        <v>0</v>
      </c>
      <c r="G1368" s="2">
        <f t="shared" si="24"/>
        <v>71157.107000000004</v>
      </c>
      <c r="H1368" s="2">
        <f t="shared" si="27"/>
        <v>4.9999999988358468E-2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651936</v>
      </c>
      <c r="D1369" s="1">
        <f>'RAS-funkcijski'!E75</f>
        <v>857290.22</v>
      </c>
      <c r="E1369" s="1">
        <v>0</v>
      </c>
      <c r="F1369" s="1">
        <v>0</v>
      </c>
      <c r="G1369" s="2">
        <f t="shared" si="24"/>
        <v>168022.66723999998</v>
      </c>
      <c r="H1369" s="2">
        <f t="shared" si="27"/>
        <v>0.21999999997206032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651936</v>
      </c>
      <c r="D1370" s="1">
        <f>'RAS-funkcijski'!E76</f>
        <v>857290.22</v>
      </c>
      <c r="E1370" s="1">
        <v>0</v>
      </c>
      <c r="F1370" s="1">
        <v>0</v>
      </c>
      <c r="G1370" s="2">
        <f t="shared" si="24"/>
        <v>170389.18367999999</v>
      </c>
      <c r="H1370" s="2">
        <f t="shared" si="27"/>
        <v>0.21999999997206032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6243215</v>
      </c>
      <c r="D1376" s="1">
        <f>'RAS-funkcijski'!E82</f>
        <v>12417647.700000001</v>
      </c>
      <c r="E1376" s="1">
        <v>0</v>
      </c>
      <c r="F1376" s="1">
        <v>0</v>
      </c>
      <c r="G1376" s="2">
        <f t="shared" si="24"/>
        <v>2424123.8112000003</v>
      </c>
      <c r="H1376" s="2">
        <f t="shared" si="27"/>
        <v>0.29999999888241291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747630</v>
      </c>
      <c r="D1380" s="1">
        <f>'RAS-funkcijski'!E86</f>
        <v>1545724.73</v>
      </c>
      <c r="E1380" s="1">
        <v>0</v>
      </c>
      <c r="F1380" s="1">
        <v>0</v>
      </c>
      <c r="G1380" s="2">
        <f t="shared" si="24"/>
        <v>314804.51572000002</v>
      </c>
      <c r="H1380" s="2">
        <f t="shared" si="27"/>
        <v>0.27000000001862645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5495585</v>
      </c>
      <c r="D1382" s="1">
        <f>'RAS-funkcijski'!E88</f>
        <v>10871922.970000001</v>
      </c>
      <c r="E1382" s="1">
        <v>0</v>
      </c>
      <c r="F1382" s="1">
        <v>0</v>
      </c>
      <c r="G1382" s="2">
        <f t="shared" si="24"/>
        <v>2288112.1989600002</v>
      </c>
      <c r="H1382" s="2">
        <f t="shared" si="27"/>
        <v>2.9999999329447746E-2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197686</v>
      </c>
      <c r="D1383" s="1">
        <f>'RAS-funkcijski'!E89</f>
        <v>204685.98</v>
      </c>
      <c r="E1383" s="1">
        <v>0</v>
      </c>
      <c r="F1383" s="1">
        <v>0</v>
      </c>
      <c r="G1383" s="2">
        <f t="shared" si="24"/>
        <v>51599.926600000006</v>
      </c>
      <c r="H1383" s="2">
        <f t="shared" si="27"/>
        <v>1.9999999989522621E-2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26500</v>
      </c>
      <c r="D1388" s="1">
        <f>'RAS-funkcijski'!E94</f>
        <v>26500</v>
      </c>
      <c r="E1388" s="1">
        <v>0</v>
      </c>
      <c r="F1388" s="1">
        <v>0</v>
      </c>
      <c r="G1388" s="2">
        <f t="shared" si="24"/>
        <v>7155</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26500</v>
      </c>
      <c r="D1389" s="1">
        <f>'RAS-funkcijski'!E95</f>
        <v>26500</v>
      </c>
      <c r="E1389" s="1">
        <v>0</v>
      </c>
      <c r="F1389" s="1">
        <v>0</v>
      </c>
      <c r="G1389" s="2">
        <f t="shared" si="24"/>
        <v>7234.5</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171186</v>
      </c>
      <c r="D1400" s="1">
        <f>'RAS-funkcijski'!E106</f>
        <v>178185.98</v>
      </c>
      <c r="E1400" s="1">
        <v>0</v>
      </c>
      <c r="F1400" s="1">
        <v>0</v>
      </c>
      <c r="G1400" s="2">
        <f t="shared" si="24"/>
        <v>53810.911919999999</v>
      </c>
      <c r="H1400" s="2">
        <f t="shared" si="27"/>
        <v>1.9999999989522621E-2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1546585</v>
      </c>
      <c r="D1401" s="1">
        <f>'RAS-funkcijski'!E107</f>
        <v>1932733.26</v>
      </c>
      <c r="E1401" s="1">
        <v>0</v>
      </c>
      <c r="F1401" s="1">
        <v>0</v>
      </c>
      <c r="G1401" s="2">
        <f t="shared" si="24"/>
        <v>557441.30655999994</v>
      </c>
      <c r="H1401" s="2">
        <f t="shared" si="27"/>
        <v>0.26000000000931323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320066</v>
      </c>
      <c r="D1402" s="1">
        <f>'RAS-funkcijski'!E108</f>
        <v>502287.5</v>
      </c>
      <c r="E1402" s="1">
        <v>0</v>
      </c>
      <c r="F1402" s="1">
        <v>0</v>
      </c>
      <c r="G1402" s="2">
        <f t="shared" si="24"/>
        <v>137762.66399999999</v>
      </c>
      <c r="H1402" s="2">
        <f t="shared" si="27"/>
        <v>0.5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542374</v>
      </c>
      <c r="D1403" s="1">
        <f>'RAS-funkcijski'!E109</f>
        <v>591990.24</v>
      </c>
      <c r="E1403" s="1">
        <v>0</v>
      </c>
      <c r="F1403" s="1">
        <v>0</v>
      </c>
      <c r="G1403" s="2">
        <f t="shared" si="24"/>
        <v>181267.22039999999</v>
      </c>
      <c r="H1403" s="2">
        <f t="shared" si="27"/>
        <v>0.23999999999068677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89000</v>
      </c>
      <c r="D1405" s="1">
        <f>'RAS-funkcijski'!E111</f>
        <v>100000</v>
      </c>
      <c r="E1405" s="1">
        <v>0</v>
      </c>
      <c r="F1405" s="1">
        <v>0</v>
      </c>
      <c r="G1405" s="2">
        <f t="shared" si="24"/>
        <v>30923</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595145</v>
      </c>
      <c r="D1407" s="1">
        <f>'RAS-funkcijski'!E113</f>
        <v>738455.52</v>
      </c>
      <c r="E1407" s="1">
        <v>0</v>
      </c>
      <c r="F1407" s="1">
        <v>0</v>
      </c>
      <c r="G1407" s="2">
        <f t="shared" si="24"/>
        <v>225854.10835999998</v>
      </c>
      <c r="H1407" s="2">
        <f t="shared" si="27"/>
        <v>0.47999999998137355</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4113322</v>
      </c>
      <c r="D1408" s="1">
        <f>'RAS-funkcijski'!E114</f>
        <v>5279608.17</v>
      </c>
      <c r="E1408" s="1">
        <v>0</v>
      </c>
      <c r="F1408" s="1">
        <v>0</v>
      </c>
      <c r="G1408" s="2">
        <f t="shared" si="24"/>
        <v>1613979.2174</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3956652</v>
      </c>
      <c r="D1409" s="1">
        <f>'RAS-funkcijski'!E115</f>
        <v>5177640.99</v>
      </c>
      <c r="E1409" s="1">
        <v>0</v>
      </c>
      <c r="F1409" s="1">
        <v>0</v>
      </c>
      <c r="G1409" s="2">
        <f t="shared" si="24"/>
        <v>1588624.67178</v>
      </c>
      <c r="H1409" s="2">
        <f t="shared" si="27"/>
        <v>9.9999997764825821E-3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3820717</v>
      </c>
      <c r="D1410" s="1">
        <f>'RAS-funkcijski'!E116</f>
        <v>5018628.88</v>
      </c>
      <c r="E1410" s="1">
        <v>0</v>
      </c>
      <c r="F1410" s="1">
        <v>0</v>
      </c>
      <c r="G1410" s="2">
        <f t="shared" si="24"/>
        <v>1552093.1731199999</v>
      </c>
      <c r="H1410" s="2">
        <f t="shared" si="27"/>
        <v>0.12000000011175871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135935</v>
      </c>
      <c r="D1411" s="1">
        <f>'RAS-funkcijski'!E117</f>
        <v>159012.10999999999</v>
      </c>
      <c r="E1411" s="1">
        <v>0</v>
      </c>
      <c r="F1411" s="1">
        <v>0</v>
      </c>
      <c r="G1411" s="2">
        <f t="shared" si="24"/>
        <v>51297.391859999996</v>
      </c>
      <c r="H1411" s="2">
        <f t="shared" si="27"/>
        <v>0.10999999998603016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95470</v>
      </c>
      <c r="D1412" s="1">
        <f>'RAS-funkcijski'!E118</f>
        <v>76767.179999999993</v>
      </c>
      <c r="E1412" s="1">
        <v>0</v>
      </c>
      <c r="F1412" s="1">
        <v>0</v>
      </c>
      <c r="G1412" s="2">
        <f t="shared" si="24"/>
        <v>28386.497040000002</v>
      </c>
      <c r="H1412" s="2">
        <f t="shared" si="27"/>
        <v>0.17999999999301508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95470</v>
      </c>
      <c r="D1413" s="1">
        <f>'RAS-funkcijski'!E119</f>
        <v>76767.179999999993</v>
      </c>
      <c r="E1413" s="1">
        <v>0</v>
      </c>
      <c r="F1413" s="1">
        <v>0</v>
      </c>
      <c r="G1413" s="2">
        <f t="shared" si="24"/>
        <v>28635.501400000001</v>
      </c>
      <c r="H1413" s="2">
        <f t="shared" si="27"/>
        <v>0.17999999999301508</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61200</v>
      </c>
      <c r="D1419" s="1">
        <f>'RAS-funkcijski'!E125</f>
        <v>25200</v>
      </c>
      <c r="E1419" s="1">
        <v>0</v>
      </c>
      <c r="F1419" s="1">
        <v>0</v>
      </c>
      <c r="G1419" s="2">
        <f t="shared" si="24"/>
        <v>13503.599999999999</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428250</v>
      </c>
      <c r="D1423" s="1">
        <f>'RAS-funkcijski'!E129</f>
        <v>373170.6</v>
      </c>
      <c r="E1423" s="1">
        <v>0</v>
      </c>
      <c r="F1423" s="1">
        <v>0</v>
      </c>
      <c r="G1423" s="2">
        <f t="shared" si="24"/>
        <v>146823.9</v>
      </c>
      <c r="H1423" s="2">
        <f t="shared" si="27"/>
        <v>0.40000000002328306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310000</v>
      </c>
      <c r="D1429" s="1">
        <f>'RAS-funkcijski'!E135</f>
        <v>289999.93</v>
      </c>
      <c r="E1429" s="1">
        <v>0</v>
      </c>
      <c r="F1429" s="1">
        <v>0</v>
      </c>
      <c r="G1429" s="2">
        <f t="shared" si="24"/>
        <v>116589.98166</v>
      </c>
      <c r="H1429" s="2">
        <f t="shared" si="27"/>
        <v>7.0000000006984919E-2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41150</v>
      </c>
      <c r="D1431" s="1">
        <f>'RAS-funkcijski'!E137</f>
        <v>31040</v>
      </c>
      <c r="E1431" s="1">
        <v>0</v>
      </c>
      <c r="F1431" s="1">
        <v>0</v>
      </c>
      <c r="G1431" s="2">
        <f t="shared" si="24"/>
        <v>13729.590000000002</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77100</v>
      </c>
      <c r="D1434" s="1">
        <f>'RAS-funkcijski'!E140</f>
        <v>52130.67</v>
      </c>
      <c r="E1434" s="1">
        <v>0</v>
      </c>
      <c r="F1434" s="1">
        <v>0</v>
      </c>
      <c r="G1434" s="2">
        <f t="shared" si="24"/>
        <v>24665.142240000001</v>
      </c>
      <c r="H1434" s="2">
        <f t="shared" si="27"/>
        <v>0.33000000000174623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25516044</v>
      </c>
      <c r="D1435" s="13">
        <f>'RAS-funkcijski'!E141</f>
        <v>35433242.88000001</v>
      </c>
      <c r="E1435" s="13">
        <v>0</v>
      </c>
      <c r="F1435" s="13">
        <v>0</v>
      </c>
      <c r="G1435" s="14">
        <f t="shared" si="24"/>
        <v>13204406.577120004</v>
      </c>
      <c r="H1435" s="14">
        <f t="shared" si="27"/>
        <v>0.11999998986721039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73000</v>
      </c>
      <c r="D1436" s="6">
        <f>'P-VRIO'!E5</f>
        <v>198792.21</v>
      </c>
      <c r="E1436" s="6">
        <v>0</v>
      </c>
      <c r="F1436" s="6">
        <v>0</v>
      </c>
      <c r="G1436" s="7">
        <f t="shared" si="24"/>
        <v>470.58441999999997</v>
      </c>
      <c r="H1436" s="7">
        <f t="shared" si="27"/>
        <v>0.20999999999185093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8833.8799999999992</v>
      </c>
      <c r="E1437" s="1">
        <v>0</v>
      </c>
      <c r="F1437" s="1">
        <v>0</v>
      </c>
      <c r="G1437" s="2">
        <f t="shared" si="24"/>
        <v>35.335519999999995</v>
      </c>
      <c r="H1437" s="2">
        <f t="shared" si="27"/>
        <v>0.12000000000080036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8833.8799999999992</v>
      </c>
      <c r="E1445" s="1">
        <v>0</v>
      </c>
      <c r="F1445" s="1">
        <v>0</v>
      </c>
      <c r="G1445" s="2">
        <f t="shared" si="24"/>
        <v>176.67759999999998</v>
      </c>
      <c r="H1445" s="2">
        <f t="shared" si="27"/>
        <v>0.12000000000080036</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8833.8799999999992</v>
      </c>
      <c r="E1446" s="1">
        <v>0</v>
      </c>
      <c r="F1446" s="1">
        <v>0</v>
      </c>
      <c r="G1446" s="2">
        <f t="shared" si="24"/>
        <v>194.34535999999997</v>
      </c>
      <c r="H1446" s="2">
        <f t="shared" si="27"/>
        <v>0.12000000000080036</v>
      </c>
      <c r="I1446" s="10">
        <f t="shared" ref="I1446:I1452" si="29">G1446*H1446</f>
        <v>23.321443200155542</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73000</v>
      </c>
      <c r="D1453" s="1">
        <f>'P-VRIO'!E22</f>
        <v>189958.33</v>
      </c>
      <c r="E1453" s="1">
        <v>0</v>
      </c>
      <c r="F1453" s="1">
        <v>0</v>
      </c>
      <c r="G1453" s="2">
        <f t="shared" si="24"/>
        <v>8152.4998799999994</v>
      </c>
      <c r="H1453" s="2">
        <f t="shared" si="27"/>
        <v>0.32999999998719431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73000</v>
      </c>
      <c r="D1454" s="1">
        <f>'P-VRIO'!E23</f>
        <v>189958.33</v>
      </c>
      <c r="E1454" s="1">
        <v>0</v>
      </c>
      <c r="F1454" s="1">
        <v>0</v>
      </c>
      <c r="G1454" s="2">
        <f t="shared" si="24"/>
        <v>8605.4165399999983</v>
      </c>
      <c r="H1454" s="2">
        <f t="shared" si="27"/>
        <v>0.32999999998719431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73000</v>
      </c>
      <c r="D1456" s="1">
        <f>'P-VRIO'!E25</f>
        <v>189958.33</v>
      </c>
      <c r="E1456" s="1">
        <v>0</v>
      </c>
      <c r="F1456" s="1">
        <v>0</v>
      </c>
      <c r="G1456" s="2">
        <f t="shared" si="24"/>
        <v>9511.2498599999999</v>
      </c>
      <c r="H1456" s="2">
        <f t="shared" si="27"/>
        <v>0.32999999998719431</v>
      </c>
      <c r="I1456" s="10">
        <f t="shared" si="30"/>
        <v>3138.7124536782021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31810799.699999999</v>
      </c>
      <c r="D1480" s="6"/>
      <c r="E1480" s="6">
        <v>0</v>
      </c>
      <c r="F1480" s="6">
        <v>0</v>
      </c>
      <c r="G1480" s="7">
        <f t="shared" ref="G1480:G1580" si="34">B1480/1000*C1480</f>
        <v>31810.7997</v>
      </c>
      <c r="H1480" s="7">
        <f t="shared" ref="H1480:H1580" si="35">ABS(C1480-ROUND(C1480,0))</f>
        <v>0.30000000074505806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36053070.630000003</v>
      </c>
      <c r="D1481" s="1">
        <v>0</v>
      </c>
      <c r="E1481" s="1">
        <v>0</v>
      </c>
      <c r="F1481" s="1">
        <v>0</v>
      </c>
      <c r="G1481" s="2">
        <f t="shared" si="34"/>
        <v>72106.141260000004</v>
      </c>
      <c r="H1481" s="2">
        <f t="shared" si="35"/>
        <v>0.36999999731779099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32311826.530000001</v>
      </c>
      <c r="D1483" s="1">
        <v>0</v>
      </c>
      <c r="E1483" s="1">
        <v>0</v>
      </c>
      <c r="F1483" s="1">
        <v>0</v>
      </c>
      <c r="G1483" s="2">
        <f t="shared" si="34"/>
        <v>129247.30612000001</v>
      </c>
      <c r="H1483" s="2">
        <f t="shared" si="35"/>
        <v>0.4699999988079071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8666064.9199999999</v>
      </c>
      <c r="D1484" s="1">
        <v>0</v>
      </c>
      <c r="E1484" s="1">
        <v>0</v>
      </c>
      <c r="F1484" s="1">
        <v>0</v>
      </c>
      <c r="G1484" s="2">
        <f t="shared" si="34"/>
        <v>43330.3246</v>
      </c>
      <c r="H1484" s="2">
        <f t="shared" si="35"/>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18642074.75</v>
      </c>
      <c r="D1485" s="1">
        <v>0</v>
      </c>
      <c r="E1485" s="1">
        <v>0</v>
      </c>
      <c r="F1485" s="1">
        <v>0</v>
      </c>
      <c r="G1485" s="2">
        <f t="shared" si="34"/>
        <v>111852.4485</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209365.51</v>
      </c>
      <c r="D1486" s="1">
        <v>0</v>
      </c>
      <c r="E1486" s="1">
        <v>0</v>
      </c>
      <c r="F1486" s="1">
        <v>0</v>
      </c>
      <c r="G1486" s="2">
        <f t="shared" si="34"/>
        <v>1465.5585700000001</v>
      </c>
      <c r="H1486" s="2">
        <f t="shared" si="35"/>
        <v>0.48999999999068677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184500</v>
      </c>
      <c r="D1487" s="1">
        <v>0</v>
      </c>
      <c r="E1487" s="1">
        <v>0</v>
      </c>
      <c r="F1487" s="1">
        <v>0</v>
      </c>
      <c r="G1487" s="2">
        <f t="shared" si="34"/>
        <v>1476</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675173.88</v>
      </c>
      <c r="D1489" s="1">
        <v>0</v>
      </c>
      <c r="E1489" s="1">
        <v>0</v>
      </c>
      <c r="F1489" s="1">
        <v>0</v>
      </c>
      <c r="G1489" s="2">
        <f t="shared" si="34"/>
        <v>6751.7388000000001</v>
      </c>
      <c r="H1489" s="2">
        <f t="shared" si="35"/>
        <v>0.11999999999534339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119765.05</v>
      </c>
      <c r="D1490" s="1">
        <v>0</v>
      </c>
      <c r="E1490" s="1">
        <v>0</v>
      </c>
      <c r="F1490" s="1">
        <v>0</v>
      </c>
      <c r="G1490" s="2">
        <f t="shared" si="34"/>
        <v>1317.4155499999999</v>
      </c>
      <c r="H1490" s="2">
        <f t="shared" si="35"/>
        <v>5.0000000002910383E-2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3814882.42</v>
      </c>
      <c r="D1491" s="1">
        <v>0</v>
      </c>
      <c r="E1491" s="1">
        <v>0</v>
      </c>
      <c r="F1491" s="1">
        <v>0</v>
      </c>
      <c r="G1491" s="2">
        <f t="shared" si="34"/>
        <v>45778.589039999999</v>
      </c>
      <c r="H1491" s="2">
        <f t="shared" si="35"/>
        <v>0.41999999992549419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3081368.81</v>
      </c>
      <c r="D1492" s="1">
        <v>0</v>
      </c>
      <c r="E1492" s="1">
        <v>0</v>
      </c>
      <c r="F1492" s="1">
        <v>0</v>
      </c>
      <c r="G1492" s="2">
        <f t="shared" si="34"/>
        <v>40057.794529999999</v>
      </c>
      <c r="H1492" s="2">
        <f t="shared" si="35"/>
        <v>0.18999999994412065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659875.29</v>
      </c>
      <c r="D1493" s="1">
        <v>0</v>
      </c>
      <c r="E1493" s="1">
        <v>0</v>
      </c>
      <c r="F1493" s="1">
        <v>0</v>
      </c>
      <c r="G1493" s="2">
        <f t="shared" si="34"/>
        <v>9238.2540600000011</v>
      </c>
      <c r="H1493" s="2">
        <f t="shared" si="35"/>
        <v>0.2900000000372529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659875.29</v>
      </c>
      <c r="D1497" s="1">
        <v>0</v>
      </c>
      <c r="E1497" s="1">
        <v>0</v>
      </c>
      <c r="F1497" s="1">
        <v>0</v>
      </c>
      <c r="G1497" s="2">
        <f t="shared" si="34"/>
        <v>11877.755219999999</v>
      </c>
      <c r="H1497" s="2">
        <f t="shared" si="35"/>
        <v>0.2900000000372529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36577169.719999999</v>
      </c>
      <c r="D1499" s="1">
        <v>0</v>
      </c>
      <c r="E1499" s="1">
        <v>0</v>
      </c>
      <c r="F1499" s="1">
        <v>0</v>
      </c>
      <c r="G1499" s="2">
        <f t="shared" si="34"/>
        <v>731543.39439999999</v>
      </c>
      <c r="H1499" s="2">
        <f t="shared" si="35"/>
        <v>0.2800000011920929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31943347.960000001</v>
      </c>
      <c r="D1501" s="1">
        <v>0</v>
      </c>
      <c r="E1501" s="1">
        <v>0</v>
      </c>
      <c r="F1501" s="1">
        <v>0</v>
      </c>
      <c r="G1501" s="2">
        <f t="shared" si="34"/>
        <v>702753.65512000001</v>
      </c>
      <c r="H1501" s="2">
        <f t="shared" si="35"/>
        <v>3.9999999105930328E-2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8108846.0300000003</v>
      </c>
      <c r="D1502" s="1">
        <v>0</v>
      </c>
      <c r="E1502" s="1">
        <v>0</v>
      </c>
      <c r="F1502" s="1">
        <v>0</v>
      </c>
      <c r="G1502" s="2">
        <f t="shared" si="34"/>
        <v>186503.45869</v>
      </c>
      <c r="H1502" s="2">
        <f t="shared" si="35"/>
        <v>3.0000000260770321E-2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18630847.920000002</v>
      </c>
      <c r="D1503" s="1">
        <v>0</v>
      </c>
      <c r="E1503" s="1">
        <v>0</v>
      </c>
      <c r="F1503" s="1">
        <v>0</v>
      </c>
      <c r="G1503" s="2">
        <f t="shared" si="34"/>
        <v>447140.35008000006</v>
      </c>
      <c r="H1503" s="2">
        <f t="shared" si="35"/>
        <v>7.9999998211860657E-2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209283.08</v>
      </c>
      <c r="D1504" s="1">
        <v>0</v>
      </c>
      <c r="E1504" s="1">
        <v>0</v>
      </c>
      <c r="F1504" s="1">
        <v>0</v>
      </c>
      <c r="G1504" s="2">
        <f t="shared" si="34"/>
        <v>5232.0770000000002</v>
      </c>
      <c r="H1504" s="2">
        <f t="shared" si="35"/>
        <v>7.9999999987194315E-2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177500</v>
      </c>
      <c r="D1505" s="1">
        <v>0</v>
      </c>
      <c r="E1505" s="1">
        <v>0</v>
      </c>
      <c r="F1505" s="1">
        <v>0</v>
      </c>
      <c r="G1505" s="2">
        <f t="shared" si="34"/>
        <v>4615</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686503.43</v>
      </c>
      <c r="D1507" s="1">
        <v>0</v>
      </c>
      <c r="E1507" s="1">
        <v>0</v>
      </c>
      <c r="F1507" s="1">
        <v>0</v>
      </c>
      <c r="G1507" s="2">
        <f t="shared" si="34"/>
        <v>19222.09604</v>
      </c>
      <c r="H1507" s="2">
        <f t="shared" si="35"/>
        <v>0.43000000005122274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119765.05</v>
      </c>
      <c r="D1508" s="1">
        <v>0</v>
      </c>
      <c r="E1508" s="1">
        <v>0</v>
      </c>
      <c r="F1508" s="1">
        <v>0</v>
      </c>
      <c r="G1508" s="2">
        <f t="shared" si="34"/>
        <v>3473.1864500000001</v>
      </c>
      <c r="H1508" s="2">
        <f t="shared" si="35"/>
        <v>5.0000000002910383E-2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4010602.45</v>
      </c>
      <c r="D1509" s="1">
        <v>0</v>
      </c>
      <c r="E1509" s="1">
        <v>0</v>
      </c>
      <c r="F1509" s="1">
        <v>0</v>
      </c>
      <c r="G1509" s="2">
        <f t="shared" si="34"/>
        <v>120318.0735</v>
      </c>
      <c r="H1509" s="2">
        <f t="shared" si="35"/>
        <v>0.45000000018626451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3144369.86</v>
      </c>
      <c r="D1510" s="1">
        <v>0</v>
      </c>
      <c r="E1510" s="1">
        <v>0</v>
      </c>
      <c r="F1510" s="1">
        <v>0</v>
      </c>
      <c r="G1510" s="2">
        <f t="shared" si="34"/>
        <v>97475.465660000002</v>
      </c>
      <c r="H1510" s="2">
        <f t="shared" si="35"/>
        <v>0.14000000013038516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1489451.9</v>
      </c>
      <c r="D1511" s="1">
        <v>0</v>
      </c>
      <c r="E1511" s="1">
        <v>0</v>
      </c>
      <c r="F1511" s="1">
        <v>0</v>
      </c>
      <c r="G1511" s="2">
        <f t="shared" si="34"/>
        <v>47662.460800000001</v>
      </c>
      <c r="H1511" s="2">
        <f t="shared" si="35"/>
        <v>0.10000000009313226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1489451.9</v>
      </c>
      <c r="D1515" s="1">
        <v>0</v>
      </c>
      <c r="E1515" s="1">
        <v>0</v>
      </c>
      <c r="F1515" s="1">
        <v>0</v>
      </c>
      <c r="G1515" s="2">
        <f t="shared" si="34"/>
        <v>53620.268399999994</v>
      </c>
      <c r="H1515" s="2">
        <f t="shared" si="35"/>
        <v>0.10000000009313226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31286700.609999999</v>
      </c>
      <c r="D1517" s="1">
        <v>0</v>
      </c>
      <c r="E1517" s="1">
        <v>0</v>
      </c>
      <c r="F1517" s="1">
        <v>0</v>
      </c>
      <c r="G1517" s="2">
        <f t="shared" si="34"/>
        <v>1188894.6231799999</v>
      </c>
      <c r="H1517" s="2">
        <f t="shared" si="35"/>
        <v>0.39000000059604645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5829427.2400000002</v>
      </c>
      <c r="D1518" s="1">
        <v>0</v>
      </c>
      <c r="E1518" s="1">
        <v>0</v>
      </c>
      <c r="F1518" s="1">
        <v>0</v>
      </c>
      <c r="G1518" s="2">
        <f t="shared" si="34"/>
        <v>227347.66236000002</v>
      </c>
      <c r="H1518" s="2">
        <f t="shared" si="35"/>
        <v>0.24000000022351742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4770934.7700000005</v>
      </c>
      <c r="D1524" s="1">
        <v>0</v>
      </c>
      <c r="E1524" s="1">
        <v>0</v>
      </c>
      <c r="F1524" s="1">
        <v>0</v>
      </c>
      <c r="G1524" s="2">
        <f t="shared" si="34"/>
        <v>214692.06465000001</v>
      </c>
      <c r="H1524" s="2">
        <f t="shared" si="35"/>
        <v>0.22999999951571226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229428</v>
      </c>
      <c r="D1525" s="1">
        <v>0</v>
      </c>
      <c r="E1525" s="1">
        <v>0</v>
      </c>
      <c r="F1525" s="1">
        <v>0</v>
      </c>
      <c r="G1525" s="2">
        <f t="shared" si="34"/>
        <v>10553.688</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229428</v>
      </c>
      <c r="D1526" s="1">
        <v>0</v>
      </c>
      <c r="E1526" s="1">
        <v>0</v>
      </c>
      <c r="F1526" s="1">
        <v>0</v>
      </c>
      <c r="G1526" s="2">
        <f t="shared" si="34"/>
        <v>10783.116</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4492836.46</v>
      </c>
      <c r="D1530" s="1">
        <v>0</v>
      </c>
      <c r="E1530" s="1">
        <v>0</v>
      </c>
      <c r="F1530" s="1">
        <v>0</v>
      </c>
      <c r="G1530" s="2">
        <f t="shared" si="34"/>
        <v>229134.65946</v>
      </c>
      <c r="H1530" s="2">
        <f t="shared" si="35"/>
        <v>0.4599999999627471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3420034.84</v>
      </c>
      <c r="D1531" s="1">
        <v>0</v>
      </c>
      <c r="E1531" s="1">
        <v>0</v>
      </c>
      <c r="F1531" s="1">
        <v>0</v>
      </c>
      <c r="G1531" s="2">
        <f t="shared" si="34"/>
        <v>177841.81167999998</v>
      </c>
      <c r="H1531" s="2">
        <f t="shared" si="35"/>
        <v>0.16000000014901161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462019.07</v>
      </c>
      <c r="D1532" s="1">
        <v>0</v>
      </c>
      <c r="E1532" s="1">
        <v>0</v>
      </c>
      <c r="F1532" s="1">
        <v>0</v>
      </c>
      <c r="G1532" s="2">
        <f t="shared" si="34"/>
        <v>24487.010709999999</v>
      </c>
      <c r="H1532" s="2">
        <f t="shared" si="35"/>
        <v>7.0000000006984919E-2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126709.25</v>
      </c>
      <c r="D1533" s="1">
        <v>0</v>
      </c>
      <c r="E1533" s="1">
        <v>0</v>
      </c>
      <c r="F1533" s="1">
        <v>0</v>
      </c>
      <c r="G1533" s="2">
        <f t="shared" si="34"/>
        <v>6842.2995000000001</v>
      </c>
      <c r="H1533" s="2">
        <f t="shared" si="35"/>
        <v>0.25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484073.3</v>
      </c>
      <c r="D1534" s="1">
        <v>0</v>
      </c>
      <c r="E1534" s="1">
        <v>0</v>
      </c>
      <c r="F1534" s="1">
        <v>0</v>
      </c>
      <c r="G1534" s="2">
        <f t="shared" si="34"/>
        <v>26624.031500000001</v>
      </c>
      <c r="H1534" s="2">
        <f t="shared" si="35"/>
        <v>0.29999999998835847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7000</v>
      </c>
      <c r="D1540" s="1">
        <v>0</v>
      </c>
      <c r="E1540" s="1">
        <v>0</v>
      </c>
      <c r="F1540" s="1">
        <v>0</v>
      </c>
      <c r="G1540" s="2">
        <f t="shared" si="34"/>
        <v>427</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7000</v>
      </c>
      <c r="D1541" s="1">
        <v>0</v>
      </c>
      <c r="E1541" s="1">
        <v>0</v>
      </c>
      <c r="F1541" s="1">
        <v>0</v>
      </c>
      <c r="G1541" s="2">
        <f t="shared" si="34"/>
        <v>434</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40003.279999999999</v>
      </c>
      <c r="D1550" s="1">
        <v>0</v>
      </c>
      <c r="E1550" s="1">
        <v>0</v>
      </c>
      <c r="F1550" s="1">
        <v>0</v>
      </c>
      <c r="G1550" s="2">
        <f t="shared" si="34"/>
        <v>2840.2328799999996</v>
      </c>
      <c r="H1550" s="2">
        <f t="shared" si="35"/>
        <v>0.27999999999883585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15734.4</v>
      </c>
      <c r="D1551" s="1">
        <v>0</v>
      </c>
      <c r="E1551" s="1">
        <v>0</v>
      </c>
      <c r="F1551" s="1">
        <v>0</v>
      </c>
      <c r="G1551" s="2">
        <f t="shared" si="34"/>
        <v>1132.8767999999998</v>
      </c>
      <c r="H1551" s="2">
        <f t="shared" si="35"/>
        <v>0.3999999999996362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3298.68</v>
      </c>
      <c r="D1552" s="1">
        <v>0</v>
      </c>
      <c r="E1552" s="1">
        <v>0</v>
      </c>
      <c r="F1552" s="1">
        <v>0</v>
      </c>
      <c r="G1552" s="2">
        <f t="shared" si="34"/>
        <v>240.80363999999997</v>
      </c>
      <c r="H1552" s="2">
        <f t="shared" si="35"/>
        <v>0.32000000000016371</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20970.2</v>
      </c>
      <c r="D1553" s="1">
        <v>0</v>
      </c>
      <c r="E1553" s="1">
        <v>0</v>
      </c>
      <c r="F1553" s="1">
        <v>0</v>
      </c>
      <c r="G1553" s="2">
        <f t="shared" si="34"/>
        <v>1551.7947999999999</v>
      </c>
      <c r="H1553" s="2">
        <f t="shared" si="35"/>
        <v>0.2000000000007276</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1667.03</v>
      </c>
      <c r="D1560" s="1">
        <v>0</v>
      </c>
      <c r="E1560" s="1">
        <v>0</v>
      </c>
      <c r="F1560" s="1">
        <v>0</v>
      </c>
      <c r="G1560" s="2">
        <f t="shared" si="34"/>
        <v>135.02942999999999</v>
      </c>
      <c r="H1560" s="2">
        <f t="shared" si="35"/>
        <v>2.9999999999972715E-2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1667.03</v>
      </c>
      <c r="D1561" s="1">
        <v>0</v>
      </c>
      <c r="E1561" s="1">
        <v>0</v>
      </c>
      <c r="F1561" s="1">
        <v>0</v>
      </c>
      <c r="G1561" s="2">
        <f t="shared" si="34"/>
        <v>136.69646</v>
      </c>
      <c r="H1561" s="2">
        <f t="shared" si="35"/>
        <v>2.9999999999972715E-2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725338.38</v>
      </c>
      <c r="D1565" s="1">
        <v>0</v>
      </c>
      <c r="E1565" s="1">
        <v>0</v>
      </c>
      <c r="F1565" s="1">
        <v>0</v>
      </c>
      <c r="G1565" s="2">
        <f t="shared" si="34"/>
        <v>62379.100679999996</v>
      </c>
      <c r="H1565" s="2">
        <f t="shared" si="35"/>
        <v>0.38000000000465661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10382.5</v>
      </c>
      <c r="D1566" s="1">
        <v>0</v>
      </c>
      <c r="E1566" s="1">
        <v>0</v>
      </c>
      <c r="F1566" s="1">
        <v>0</v>
      </c>
      <c r="G1566" s="2">
        <f t="shared" si="34"/>
        <v>903.27749999999992</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100000</v>
      </c>
      <c r="D1567" s="1">
        <v>0</v>
      </c>
      <c r="E1567" s="1">
        <v>0</v>
      </c>
      <c r="F1567" s="1">
        <v>0</v>
      </c>
      <c r="G1567" s="2">
        <f t="shared" si="34"/>
        <v>8800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44150</v>
      </c>
      <c r="D1568" s="1">
        <v>0</v>
      </c>
      <c r="E1568" s="1">
        <v>0</v>
      </c>
      <c r="F1568" s="1">
        <v>0</v>
      </c>
      <c r="G1568" s="2">
        <f t="shared" si="34"/>
        <v>3929.35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570805.88</v>
      </c>
      <c r="D1569" s="1">
        <v>0</v>
      </c>
      <c r="E1569" s="1">
        <v>0</v>
      </c>
      <c r="F1569" s="1">
        <v>0</v>
      </c>
      <c r="G1569" s="2">
        <f t="shared" si="34"/>
        <v>51372.529199999997</v>
      </c>
      <c r="H1569" s="2">
        <f t="shared" si="35"/>
        <v>0.11999999999534339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333154.09000000003</v>
      </c>
      <c r="D1570" s="1">
        <v>0</v>
      </c>
      <c r="E1570" s="1">
        <v>0</v>
      </c>
      <c r="F1570" s="1">
        <v>0</v>
      </c>
      <c r="G1570" s="2">
        <f t="shared" si="34"/>
        <v>30317.022190000003</v>
      </c>
      <c r="H1570" s="2">
        <f t="shared" si="35"/>
        <v>9.0000000025611371E-2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333154.09000000003</v>
      </c>
      <c r="D1574" s="1">
        <v>0</v>
      </c>
      <c r="E1574" s="1">
        <v>0</v>
      </c>
      <c r="F1574" s="1">
        <v>0</v>
      </c>
      <c r="G1574" s="2">
        <f t="shared" si="34"/>
        <v>31649.638550000003</v>
      </c>
      <c r="H1574" s="2">
        <f t="shared" si="35"/>
        <v>9.0000000025611371E-2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25457273.369999997</v>
      </c>
      <c r="D1576" s="1">
        <v>0</v>
      </c>
      <c r="E1576" s="1">
        <v>0</v>
      </c>
      <c r="F1576" s="1">
        <v>0</v>
      </c>
      <c r="G1576" s="2">
        <f t="shared" si="34"/>
        <v>2469355.5168899996</v>
      </c>
      <c r="H1576" s="2">
        <f t="shared" si="35"/>
        <v>0.36999999731779099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16097541.75</v>
      </c>
      <c r="D1578" s="1">
        <v>0</v>
      </c>
      <c r="E1578" s="1">
        <v>0</v>
      </c>
      <c r="F1578" s="1">
        <v>0</v>
      </c>
      <c r="G1578" s="2">
        <f t="shared" si="34"/>
        <v>1593656.6332500002</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457517.85</v>
      </c>
      <c r="D1579" s="1">
        <v>0</v>
      </c>
      <c r="E1579" s="1">
        <v>0</v>
      </c>
      <c r="F1579" s="1">
        <v>0</v>
      </c>
      <c r="G1579" s="2">
        <f t="shared" si="34"/>
        <v>45751.785000000003</v>
      </c>
      <c r="H1579" s="2">
        <f t="shared" si="35"/>
        <v>0.15000000002328306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8902213.7699999996</v>
      </c>
      <c r="D1580" s="13">
        <v>0</v>
      </c>
      <c r="E1580" s="13">
        <v>0</v>
      </c>
      <c r="F1580" s="13">
        <v>0</v>
      </c>
      <c r="G1580" s="14">
        <f t="shared" si="34"/>
        <v>899123.59077000001</v>
      </c>
      <c r="H1580" s="14">
        <f t="shared" si="35"/>
        <v>0.23000000044703484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34805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28534625</v>
      </c>
      <c r="I16" s="172">
        <f>'PR-RAS'!E6</f>
        <v>36903054.149999999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22547858</v>
      </c>
      <c r="I17" s="172">
        <f>'PR-RAS'!E151</f>
        <v>32038381.219999999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19603729</v>
      </c>
      <c r="I19" s="173">
        <f>'PR-RAS'!E646</f>
        <v>18608667.609999992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88117620</v>
      </c>
      <c r="I20" s="175">
        <f>BILANCA!E7</f>
        <v>86006785.189999998</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45527081</v>
      </c>
      <c r="I21" s="177">
        <f>BILANCA!E68</f>
        <v>44884858.720000006</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32412526</v>
      </c>
      <c r="I22" s="177">
        <f>BILANCA!E176</f>
        <v>31295459.879999999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101232175</v>
      </c>
      <c r="I23" s="179">
        <f>BILANCA!E237</f>
        <v>99596184.030000001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8427980</v>
      </c>
      <c r="I24" s="175">
        <f>'RAS-funkcijski'!E5</f>
        <v>10407258.560000001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440000</v>
      </c>
      <c r="I25" s="177">
        <f>'RAS-funkcijski'!E35</f>
        <v>475015.39</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5495585</v>
      </c>
      <c r="I26" s="177">
        <f>'RAS-funkcijski'!E88</f>
        <v>10871922.970000001</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4113322</v>
      </c>
      <c r="I27" s="177">
        <f>'RAS-funkcijski'!E114</f>
        <v>5279608.17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25516044</v>
      </c>
      <c r="I28" s="181">
        <f>'RAS-funkcijski'!E141</f>
        <v>35433242.88000001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73000</v>
      </c>
      <c r="I29" s="175">
        <f>'P-VRIO'!E5</f>
        <v>198792.21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73000</v>
      </c>
      <c r="I30" s="177">
        <f>'P-VRIO'!E22</f>
        <v>189958.33</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31810799.699999999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31286700.609999999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5829427.2400000002</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25457273.369999997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85" zoomScaleNormal="100" workbookViewId="0">
      <selection activeCell="D413" sqref="D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28534625</v>
      </c>
      <c r="E6" s="53">
        <f>E7+E44+E50+E82+E106+E124+E133+E139</f>
        <v>36903054.149999999</v>
      </c>
      <c r="F6" s="54">
        <f t="shared" ref="F6:F131" si="0">IF(D6&lt;&gt;0,IF(E6/D6&gt;=100,"&gt;&gt;100",E6/D6*100),"-")</f>
        <v>129.32727922655369</v>
      </c>
    </row>
    <row r="7" spans="1:25" ht="12.75" customHeight="1" x14ac:dyDescent="0.2">
      <c r="A7" s="55">
        <v>61</v>
      </c>
      <c r="B7" s="307" t="s">
        <v>57</v>
      </c>
      <c r="C7" s="52" t="s">
        <v>58</v>
      </c>
      <c r="D7" s="53">
        <f t="shared" ref="D7:E7" si="1">D8+D17+D23+D29+D37+D40</f>
        <v>10316867</v>
      </c>
      <c r="E7" s="53">
        <f t="shared" si="1"/>
        <v>14198606.449999997</v>
      </c>
      <c r="F7" s="54">
        <f t="shared" si="0"/>
        <v>137.62517680997533</v>
      </c>
    </row>
    <row r="8" spans="1:25" ht="12.75" customHeight="1" x14ac:dyDescent="0.2">
      <c r="A8" s="55">
        <v>611</v>
      </c>
      <c r="B8" s="87" t="s">
        <v>59</v>
      </c>
      <c r="C8" s="52" t="s">
        <v>60</v>
      </c>
      <c r="D8" s="53">
        <f t="shared" ref="D8:E8" si="2">SUM(D9:D14)-D15-D16</f>
        <v>5695250</v>
      </c>
      <c r="E8" s="53">
        <f t="shared" si="2"/>
        <v>7396684.8699999982</v>
      </c>
      <c r="F8" s="54">
        <f t="shared" si="0"/>
        <v>129.87463008647555</v>
      </c>
    </row>
    <row r="9" spans="1:25" ht="12.75" customHeight="1" x14ac:dyDescent="0.2">
      <c r="A9" s="55">
        <v>6111</v>
      </c>
      <c r="B9" s="87" t="s">
        <v>61</v>
      </c>
      <c r="C9" s="52" t="s">
        <v>62</v>
      </c>
      <c r="D9" s="244">
        <v>3726529</v>
      </c>
      <c r="E9" s="244">
        <v>4753379.3099999996</v>
      </c>
      <c r="F9" s="54">
        <f t="shared" si="0"/>
        <v>127.55514072210359</v>
      </c>
    </row>
    <row r="10" spans="1:25" ht="12.75" customHeight="1" x14ac:dyDescent="0.2">
      <c r="A10" s="55">
        <v>6112</v>
      </c>
      <c r="B10" s="87" t="s">
        <v>63</v>
      </c>
      <c r="C10" s="52" t="s">
        <v>64</v>
      </c>
      <c r="D10" s="244">
        <v>534618</v>
      </c>
      <c r="E10" s="244">
        <v>908504.79</v>
      </c>
      <c r="F10" s="54">
        <f t="shared" si="0"/>
        <v>169.93531643154552</v>
      </c>
    </row>
    <row r="11" spans="1:25" ht="12.75" customHeight="1" x14ac:dyDescent="0.2">
      <c r="A11" s="55">
        <v>6113</v>
      </c>
      <c r="B11" s="87" t="s">
        <v>65</v>
      </c>
      <c r="C11" s="52" t="s">
        <v>66</v>
      </c>
      <c r="D11" s="244">
        <v>1430847</v>
      </c>
      <c r="E11" s="244">
        <v>1633653.52</v>
      </c>
      <c r="F11" s="54">
        <f t="shared" si="0"/>
        <v>114.17387882841422</v>
      </c>
    </row>
    <row r="12" spans="1:25" ht="12.75" customHeight="1" x14ac:dyDescent="0.2">
      <c r="A12" s="55">
        <v>6114</v>
      </c>
      <c r="B12" s="87" t="s">
        <v>67</v>
      </c>
      <c r="C12" s="52" t="s">
        <v>68</v>
      </c>
      <c r="D12" s="244">
        <v>283428</v>
      </c>
      <c r="E12" s="244">
        <v>500417.89</v>
      </c>
      <c r="F12" s="54">
        <f t="shared" si="0"/>
        <v>176.55908731670831</v>
      </c>
    </row>
    <row r="13" spans="1:25" ht="12.75" customHeight="1" x14ac:dyDescent="0.2">
      <c r="A13" s="55">
        <v>6115</v>
      </c>
      <c r="B13" s="87" t="s">
        <v>69</v>
      </c>
      <c r="C13" s="52" t="s">
        <v>70</v>
      </c>
      <c r="D13" s="244">
        <v>411079</v>
      </c>
      <c r="E13" s="244">
        <v>399097.68</v>
      </c>
      <c r="F13" s="54">
        <f t="shared" si="0"/>
        <v>97.085397210755104</v>
      </c>
    </row>
    <row r="14" spans="1:25" ht="12.75" customHeight="1" x14ac:dyDescent="0.2">
      <c r="A14" s="55">
        <v>6116</v>
      </c>
      <c r="B14" s="87" t="s">
        <v>71</v>
      </c>
      <c r="C14" s="52" t="s">
        <v>72</v>
      </c>
      <c r="D14" s="244">
        <v>2700</v>
      </c>
      <c r="E14" s="244">
        <v>0</v>
      </c>
      <c r="F14" s="54">
        <f t="shared" si="0"/>
        <v>0</v>
      </c>
    </row>
    <row r="15" spans="1:25" ht="12.75" customHeight="1" x14ac:dyDescent="0.2">
      <c r="A15" s="55">
        <v>6117</v>
      </c>
      <c r="B15" s="87" t="s">
        <v>73</v>
      </c>
      <c r="C15" s="52" t="s">
        <v>74</v>
      </c>
      <c r="D15" s="244">
        <v>693951</v>
      </c>
      <c r="E15" s="244">
        <v>798368.32</v>
      </c>
      <c r="F15" s="54">
        <f t="shared" si="0"/>
        <v>115.04678572406408</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4087718</v>
      </c>
      <c r="E23" s="53">
        <f t="shared" si="4"/>
        <v>6166454.6099999994</v>
      </c>
      <c r="F23" s="54">
        <f t="shared" si="0"/>
        <v>150.85322935681961</v>
      </c>
    </row>
    <row r="24" spans="1:6" ht="12.75" customHeight="1" x14ac:dyDescent="0.2">
      <c r="A24" s="55">
        <v>6131</v>
      </c>
      <c r="B24" s="87" t="s">
        <v>91</v>
      </c>
      <c r="C24" s="52" t="s">
        <v>92</v>
      </c>
      <c r="D24" s="244">
        <v>2907945</v>
      </c>
      <c r="E24" s="244">
        <v>3142893.48</v>
      </c>
      <c r="F24" s="54">
        <f t="shared" si="0"/>
        <v>108.07953657995594</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1179773</v>
      </c>
      <c r="E27" s="244">
        <v>3023561.13</v>
      </c>
      <c r="F27" s="54">
        <f t="shared" si="0"/>
        <v>256.28329602389613</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533899</v>
      </c>
      <c r="E29" s="53">
        <f t="shared" si="5"/>
        <v>635466.97</v>
      </c>
      <c r="F29" s="54">
        <f t="shared" si="0"/>
        <v>119.02381723884106</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533499</v>
      </c>
      <c r="E31" s="244">
        <v>635466.97</v>
      </c>
      <c r="F31" s="54">
        <f t="shared" si="0"/>
        <v>119.11305738155085</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400</v>
      </c>
      <c r="E33" s="244">
        <v>0</v>
      </c>
      <c r="F33" s="54">
        <f t="shared" si="0"/>
        <v>0</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4874415</v>
      </c>
      <c r="E50" s="53">
        <f>E51+E54+E59+E62+E65+E68+E71+E74+E77</f>
        <v>6159682.4799999995</v>
      </c>
      <c r="F50" s="54">
        <f t="shared" si="0"/>
        <v>126.3676252432343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2184516</v>
      </c>
      <c r="E59" s="53">
        <f t="shared" si="12"/>
        <v>2975644.38</v>
      </c>
      <c r="F59" s="54">
        <f t="shared" si="0"/>
        <v>136.21527056794272</v>
      </c>
    </row>
    <row r="60" spans="1:6" ht="24" x14ac:dyDescent="0.2">
      <c r="A60" s="55">
        <v>6331</v>
      </c>
      <c r="B60" s="88" t="s">
        <v>163</v>
      </c>
      <c r="C60" s="52" t="s">
        <v>164</v>
      </c>
      <c r="D60" s="244">
        <v>1999153</v>
      </c>
      <c r="E60" s="244">
        <v>2245644.38</v>
      </c>
      <c r="F60" s="54">
        <f t="shared" si="0"/>
        <v>112.32979066634718</v>
      </c>
    </row>
    <row r="61" spans="1:6" ht="24" x14ac:dyDescent="0.2">
      <c r="A61" s="55">
        <v>6332</v>
      </c>
      <c r="B61" s="88" t="s">
        <v>165</v>
      </c>
      <c r="C61" s="52" t="s">
        <v>166</v>
      </c>
      <c r="D61" s="244">
        <v>185363</v>
      </c>
      <c r="E61" s="244">
        <v>730000</v>
      </c>
      <c r="F61" s="54">
        <f t="shared" si="0"/>
        <v>393.82185225746241</v>
      </c>
    </row>
    <row r="62" spans="1:6" ht="12.75" customHeight="1" x14ac:dyDescent="0.2">
      <c r="A62" s="55">
        <v>634</v>
      </c>
      <c r="B62" s="87" t="s">
        <v>167</v>
      </c>
      <c r="C62" s="52" t="s">
        <v>168</v>
      </c>
      <c r="D62" s="53">
        <f t="shared" ref="D62:E62" si="13">SUM(D63:D64)</f>
        <v>393159</v>
      </c>
      <c r="E62" s="53">
        <f t="shared" si="13"/>
        <v>397500</v>
      </c>
      <c r="F62" s="54">
        <f t="shared" si="0"/>
        <v>101.10413344219513</v>
      </c>
    </row>
    <row r="63" spans="1:6" ht="12.75" customHeight="1" x14ac:dyDescent="0.2">
      <c r="A63" s="55">
        <v>6341</v>
      </c>
      <c r="B63" s="87" t="s">
        <v>169</v>
      </c>
      <c r="C63" s="52" t="s">
        <v>170</v>
      </c>
      <c r="D63" s="244">
        <v>0</v>
      </c>
      <c r="E63" s="244">
        <v>0</v>
      </c>
      <c r="F63" s="54" t="str">
        <f t="shared" si="0"/>
        <v>-</v>
      </c>
    </row>
    <row r="64" spans="1:6" ht="12.75" customHeight="1" x14ac:dyDescent="0.2">
      <c r="A64" s="55">
        <v>6342</v>
      </c>
      <c r="B64" s="87" t="s">
        <v>171</v>
      </c>
      <c r="C64" s="52" t="s">
        <v>172</v>
      </c>
      <c r="D64" s="244">
        <v>393159</v>
      </c>
      <c r="E64" s="244">
        <v>397500</v>
      </c>
      <c r="F64" s="54">
        <f t="shared" si="0"/>
        <v>101.10413344219513</v>
      </c>
    </row>
    <row r="65" spans="1:6" ht="12.75" customHeight="1" x14ac:dyDescent="0.2">
      <c r="A65" s="55">
        <v>635</v>
      </c>
      <c r="B65" s="87" t="s">
        <v>173</v>
      </c>
      <c r="C65" s="52" t="s">
        <v>174</v>
      </c>
      <c r="D65" s="53">
        <f t="shared" ref="D65:E65" si="14">SUM(D66:D67)</f>
        <v>1008304</v>
      </c>
      <c r="E65" s="53">
        <f t="shared" si="14"/>
        <v>993325.56</v>
      </c>
      <c r="F65" s="54">
        <f t="shared" si="0"/>
        <v>98.514491661245032</v>
      </c>
    </row>
    <row r="66" spans="1:6" ht="12.75" customHeight="1" x14ac:dyDescent="0.2">
      <c r="A66" s="55">
        <v>6351</v>
      </c>
      <c r="B66" s="87" t="s">
        <v>175</v>
      </c>
      <c r="C66" s="52" t="s">
        <v>176</v>
      </c>
      <c r="D66" s="244">
        <v>1008304</v>
      </c>
      <c r="E66" s="244">
        <v>993325.56</v>
      </c>
      <c r="F66" s="54">
        <f t="shared" si="0"/>
        <v>98.514491661245032</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1288436</v>
      </c>
      <c r="E68" s="53">
        <f t="shared" si="15"/>
        <v>1793212.54</v>
      </c>
      <c r="F68" s="54">
        <f t="shared" si="0"/>
        <v>139.17746321897246</v>
      </c>
    </row>
    <row r="69" spans="1:6" ht="12.75" customHeight="1" x14ac:dyDescent="0.2">
      <c r="A69" s="55" t="s">
        <v>181</v>
      </c>
      <c r="B69" s="87" t="s">
        <v>182</v>
      </c>
      <c r="C69" s="52" t="s">
        <v>181</v>
      </c>
      <c r="D69" s="244">
        <v>1250436</v>
      </c>
      <c r="E69" s="244">
        <v>1753212.54</v>
      </c>
      <c r="F69" s="54">
        <f t="shared" si="0"/>
        <v>140.20809861520303</v>
      </c>
    </row>
    <row r="70" spans="1:6" ht="24" x14ac:dyDescent="0.2">
      <c r="A70" s="55" t="s">
        <v>183</v>
      </c>
      <c r="B70" s="87" t="s">
        <v>184</v>
      </c>
      <c r="C70" s="52" t="s">
        <v>183</v>
      </c>
      <c r="D70" s="244">
        <v>38000</v>
      </c>
      <c r="E70" s="244">
        <v>40000</v>
      </c>
      <c r="F70" s="54">
        <f t="shared" si="0"/>
        <v>105.26315789473684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3629018</v>
      </c>
      <c r="E82" s="53">
        <f t="shared" si="19"/>
        <v>4082658.87</v>
      </c>
      <c r="F82" s="54">
        <f t="shared" si="0"/>
        <v>112.50037530814122</v>
      </c>
    </row>
    <row r="83" spans="1:6" ht="12.75" customHeight="1" x14ac:dyDescent="0.2">
      <c r="A83" s="55">
        <v>641</v>
      </c>
      <c r="B83" s="87" t="s">
        <v>209</v>
      </c>
      <c r="C83" s="52" t="s">
        <v>210</v>
      </c>
      <c r="D83" s="53">
        <f t="shared" ref="D83:E83" si="20">SUM(D84:D90)</f>
        <v>96269</v>
      </c>
      <c r="E83" s="53">
        <f t="shared" si="20"/>
        <v>150293.93</v>
      </c>
      <c r="F83" s="54">
        <f t="shared" si="0"/>
        <v>156.11871942162065</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3048</v>
      </c>
      <c r="E85" s="244">
        <v>1028.32</v>
      </c>
      <c r="F85" s="54">
        <f t="shared" si="0"/>
        <v>33.737532808398946</v>
      </c>
    </row>
    <row r="86" spans="1:6" ht="12.75" customHeight="1" x14ac:dyDescent="0.2">
      <c r="A86" s="55">
        <v>6414</v>
      </c>
      <c r="B86" s="87" t="s">
        <v>215</v>
      </c>
      <c r="C86" s="52" t="s">
        <v>216</v>
      </c>
      <c r="D86" s="244">
        <v>93221</v>
      </c>
      <c r="E86" s="244">
        <v>149265.60999999999</v>
      </c>
      <c r="F86" s="54">
        <f t="shared" si="0"/>
        <v>160.12015532980766</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3532749</v>
      </c>
      <c r="E91" s="53">
        <f t="shared" si="21"/>
        <v>3932364.94</v>
      </c>
      <c r="F91" s="54">
        <f t="shared" si="0"/>
        <v>111.31175580263415</v>
      </c>
    </row>
    <row r="92" spans="1:6" ht="12.75" customHeight="1" x14ac:dyDescent="0.2">
      <c r="A92" s="55">
        <v>6421</v>
      </c>
      <c r="B92" s="87" t="s">
        <v>227</v>
      </c>
      <c r="C92" s="52" t="s">
        <v>228</v>
      </c>
      <c r="D92" s="244">
        <v>225853</v>
      </c>
      <c r="E92" s="244">
        <v>312195.14</v>
      </c>
      <c r="F92" s="54">
        <f t="shared" si="0"/>
        <v>138.22935272057489</v>
      </c>
    </row>
    <row r="93" spans="1:6" ht="12.75" customHeight="1" x14ac:dyDescent="0.2">
      <c r="A93" s="55">
        <v>6422</v>
      </c>
      <c r="B93" s="87" t="s">
        <v>229</v>
      </c>
      <c r="C93" s="52" t="s">
        <v>230</v>
      </c>
      <c r="D93" s="244">
        <v>3268571</v>
      </c>
      <c r="E93" s="244">
        <v>3488606.11</v>
      </c>
      <c r="F93" s="54">
        <f t="shared" si="0"/>
        <v>106.73184428302153</v>
      </c>
    </row>
    <row r="94" spans="1:6" ht="12.75" customHeight="1" x14ac:dyDescent="0.2">
      <c r="A94" s="55">
        <v>6423</v>
      </c>
      <c r="B94" s="87" t="s">
        <v>231</v>
      </c>
      <c r="C94" s="52" t="s">
        <v>232</v>
      </c>
      <c r="D94" s="244">
        <v>38325</v>
      </c>
      <c r="E94" s="244">
        <v>131563.69</v>
      </c>
      <c r="F94" s="54">
        <f t="shared" si="0"/>
        <v>343.28425309849968</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9056205</v>
      </c>
      <c r="E106" s="53">
        <f t="shared" si="23"/>
        <v>11842784.76</v>
      </c>
      <c r="F106" s="54">
        <f t="shared" si="0"/>
        <v>130.76983968450361</v>
      </c>
    </row>
    <row r="107" spans="1:6" ht="12.75" customHeight="1" x14ac:dyDescent="0.2">
      <c r="A107" s="55">
        <v>651</v>
      </c>
      <c r="B107" s="87" t="s">
        <v>257</v>
      </c>
      <c r="C107" s="52" t="s">
        <v>258</v>
      </c>
      <c r="D107" s="53">
        <f t="shared" ref="D107:E107" si="24">SUM(D108:D111)</f>
        <v>764102</v>
      </c>
      <c r="E107" s="53">
        <f t="shared" si="24"/>
        <v>1134669.1700000002</v>
      </c>
      <c r="F107" s="54">
        <f t="shared" si="0"/>
        <v>148.49708154146961</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37792</v>
      </c>
      <c r="E110" s="244">
        <v>14987.33</v>
      </c>
      <c r="F110" s="54">
        <f t="shared" si="0"/>
        <v>39.657414267569855</v>
      </c>
    </row>
    <row r="111" spans="1:6" ht="12.75" customHeight="1" x14ac:dyDescent="0.2">
      <c r="A111" s="55">
        <v>6514</v>
      </c>
      <c r="B111" s="87" t="s">
        <v>265</v>
      </c>
      <c r="C111" s="52" t="s">
        <v>266</v>
      </c>
      <c r="D111" s="244">
        <v>726310</v>
      </c>
      <c r="E111" s="244">
        <v>1119681.8400000001</v>
      </c>
      <c r="F111" s="54">
        <f t="shared" si="0"/>
        <v>154.16032272721017</v>
      </c>
    </row>
    <row r="112" spans="1:6" ht="12.75" customHeight="1" x14ac:dyDescent="0.2">
      <c r="A112" s="55">
        <v>652</v>
      </c>
      <c r="B112" s="87" t="s">
        <v>267</v>
      </c>
      <c r="C112" s="52" t="s">
        <v>268</v>
      </c>
      <c r="D112" s="53">
        <f t="shared" ref="D112:E112" si="25">SUM(D113:D119)</f>
        <v>2216817</v>
      </c>
      <c r="E112" s="53">
        <f t="shared" si="25"/>
        <v>3188608.1199999996</v>
      </c>
      <c r="F112" s="54">
        <f t="shared" si="0"/>
        <v>143.83722788123691</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14727</v>
      </c>
      <c r="E114" s="244">
        <v>16398.59</v>
      </c>
      <c r="F114" s="54">
        <f t="shared" si="0"/>
        <v>111.35051266381477</v>
      </c>
    </row>
    <row r="115" spans="1:6" ht="12.75" customHeight="1" x14ac:dyDescent="0.2">
      <c r="A115" s="55">
        <v>6524</v>
      </c>
      <c r="B115" s="87" t="s">
        <v>273</v>
      </c>
      <c r="C115" s="52" t="s">
        <v>274</v>
      </c>
      <c r="D115" s="244">
        <v>12</v>
      </c>
      <c r="E115" s="244">
        <v>0</v>
      </c>
      <c r="F115" s="54">
        <f t="shared" si="0"/>
        <v>0</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2202078</v>
      </c>
      <c r="E117" s="244">
        <v>3172209.53</v>
      </c>
      <c r="F117" s="54">
        <f t="shared" si="0"/>
        <v>144.05527551703437</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6075286</v>
      </c>
      <c r="E120" s="53">
        <f t="shared" si="26"/>
        <v>7519507.4699999997</v>
      </c>
      <c r="F120" s="54">
        <f t="shared" si="0"/>
        <v>123.77207377562142</v>
      </c>
    </row>
    <row r="121" spans="1:6" ht="12.75" customHeight="1" x14ac:dyDescent="0.2">
      <c r="A121" s="55">
        <v>6531</v>
      </c>
      <c r="B121" s="87" t="s">
        <v>285</v>
      </c>
      <c r="C121" s="52" t="s">
        <v>286</v>
      </c>
      <c r="D121" s="244">
        <v>1957750</v>
      </c>
      <c r="E121" s="244">
        <v>3692551.09</v>
      </c>
      <c r="F121" s="54">
        <f t="shared" si="0"/>
        <v>188.61198263312474</v>
      </c>
    </row>
    <row r="122" spans="1:6" ht="12.75" customHeight="1" x14ac:dyDescent="0.2">
      <c r="A122" s="55">
        <v>6532</v>
      </c>
      <c r="B122" s="87" t="s">
        <v>287</v>
      </c>
      <c r="C122" s="52" t="s">
        <v>288</v>
      </c>
      <c r="D122" s="244">
        <v>4117536</v>
      </c>
      <c r="E122" s="244">
        <v>3826956.38</v>
      </c>
      <c r="F122" s="54">
        <f t="shared" si="0"/>
        <v>92.942876030713506</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401491</v>
      </c>
      <c r="E124" s="53">
        <f t="shared" si="27"/>
        <v>255732.14</v>
      </c>
      <c r="F124" s="54">
        <f t="shared" si="0"/>
        <v>63.695609615159498</v>
      </c>
    </row>
    <row r="125" spans="1:6" ht="12.75" customHeight="1" x14ac:dyDescent="0.2">
      <c r="A125" s="55">
        <v>661</v>
      </c>
      <c r="B125" s="88" t="s">
        <v>293</v>
      </c>
      <c r="C125" s="52" t="s">
        <v>294</v>
      </c>
      <c r="D125" s="53">
        <f t="shared" ref="D125:E125" si="28">SUM(D126:D127)</f>
        <v>217194</v>
      </c>
      <c r="E125" s="53">
        <f t="shared" si="28"/>
        <v>190876.14</v>
      </c>
      <c r="F125" s="54">
        <f t="shared" si="0"/>
        <v>87.882786817315406</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217194</v>
      </c>
      <c r="E127" s="244">
        <v>190876.14</v>
      </c>
      <c r="F127" s="54">
        <f t="shared" si="0"/>
        <v>87.882786817315406</v>
      </c>
    </row>
    <row r="128" spans="1:6" ht="24" x14ac:dyDescent="0.2">
      <c r="A128" s="55">
        <v>663</v>
      </c>
      <c r="B128" s="233" t="s">
        <v>299</v>
      </c>
      <c r="C128" s="52" t="s">
        <v>300</v>
      </c>
      <c r="D128" s="53">
        <f t="shared" ref="D128:E128" si="29">SUM(D129:D132)</f>
        <v>184297</v>
      </c>
      <c r="E128" s="53">
        <f t="shared" si="29"/>
        <v>64856</v>
      </c>
      <c r="F128" s="54">
        <f t="shared" si="0"/>
        <v>35.191023185401825</v>
      </c>
    </row>
    <row r="129" spans="1:6" ht="12.75" customHeight="1" x14ac:dyDescent="0.2">
      <c r="A129" s="55">
        <v>6631</v>
      </c>
      <c r="B129" s="88" t="s">
        <v>301</v>
      </c>
      <c r="C129" s="52" t="s">
        <v>302</v>
      </c>
      <c r="D129" s="244">
        <v>184297</v>
      </c>
      <c r="E129" s="244">
        <v>64856</v>
      </c>
      <c r="F129" s="54">
        <f t="shared" si="0"/>
        <v>35.191023185401825</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256629</v>
      </c>
      <c r="E139" s="53">
        <f t="shared" si="33"/>
        <v>363589.45</v>
      </c>
      <c r="F139" s="54">
        <f t="shared" si="31"/>
        <v>141.67901912878125</v>
      </c>
    </row>
    <row r="140" spans="1:6" ht="12.75" customHeight="1" x14ac:dyDescent="0.2">
      <c r="A140" s="55">
        <v>681</v>
      </c>
      <c r="B140" s="87" t="s">
        <v>323</v>
      </c>
      <c r="C140" s="52" t="s">
        <v>324</v>
      </c>
      <c r="D140" s="53">
        <f t="shared" ref="D140:E140" si="34">SUM(D141:D149)</f>
        <v>256629</v>
      </c>
      <c r="E140" s="53">
        <f t="shared" si="34"/>
        <v>360784.19</v>
      </c>
      <c r="F140" s="54">
        <f t="shared" si="31"/>
        <v>140.58590026848097</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256629</v>
      </c>
      <c r="E149" s="244">
        <v>360784.19</v>
      </c>
      <c r="F149" s="54">
        <f t="shared" si="31"/>
        <v>140.58590026848097</v>
      </c>
    </row>
    <row r="150" spans="1:6" ht="12.75" customHeight="1" x14ac:dyDescent="0.2">
      <c r="A150" s="55">
        <v>683</v>
      </c>
      <c r="B150" s="87" t="s">
        <v>343</v>
      </c>
      <c r="C150" s="52" t="s">
        <v>344</v>
      </c>
      <c r="D150" s="244">
        <v>0</v>
      </c>
      <c r="E150" s="244">
        <v>2805.26</v>
      </c>
      <c r="F150" s="54" t="str">
        <f t="shared" si="31"/>
        <v>-</v>
      </c>
    </row>
    <row r="151" spans="1:6" ht="12.75" customHeight="1" x14ac:dyDescent="0.2">
      <c r="A151" s="55">
        <v>3</v>
      </c>
      <c r="B151" s="87" t="s">
        <v>345</v>
      </c>
      <c r="C151" s="52" t="s">
        <v>53</v>
      </c>
      <c r="D151" s="53">
        <f t="shared" ref="D151:E151" si="35">D152+D163+D196+D215+D224+D252+D263</f>
        <v>22547858</v>
      </c>
      <c r="E151" s="53">
        <f t="shared" si="35"/>
        <v>32038381.219999999</v>
      </c>
      <c r="F151" s="54">
        <f t="shared" si="31"/>
        <v>142.09057561033069</v>
      </c>
    </row>
    <row r="152" spans="1:6" ht="12.75" customHeight="1" x14ac:dyDescent="0.2">
      <c r="A152" s="55">
        <v>31</v>
      </c>
      <c r="B152" s="87" t="s">
        <v>346</v>
      </c>
      <c r="C152" s="52" t="s">
        <v>347</v>
      </c>
      <c r="D152" s="53">
        <f t="shared" ref="D152:E152" si="36">D153+D158+D159</f>
        <v>10072355</v>
      </c>
      <c r="E152" s="53">
        <f t="shared" si="36"/>
        <v>10618476.710000001</v>
      </c>
      <c r="F152" s="54">
        <f t="shared" si="31"/>
        <v>105.42198631799616</v>
      </c>
    </row>
    <row r="153" spans="1:6" ht="12.75" customHeight="1" x14ac:dyDescent="0.2">
      <c r="A153" s="55">
        <v>311</v>
      </c>
      <c r="B153" s="87" t="s">
        <v>348</v>
      </c>
      <c r="C153" s="52" t="s">
        <v>349</v>
      </c>
      <c r="D153" s="53">
        <f t="shared" ref="D153:E153" si="37">SUM(D154:D157)</f>
        <v>8041135</v>
      </c>
      <c r="E153" s="53">
        <f t="shared" si="37"/>
        <v>8204506.9800000004</v>
      </c>
      <c r="F153" s="54">
        <f t="shared" si="31"/>
        <v>102.03170298720268</v>
      </c>
    </row>
    <row r="154" spans="1:6" ht="12.75" customHeight="1" x14ac:dyDescent="0.2">
      <c r="A154" s="55">
        <v>3111</v>
      </c>
      <c r="B154" s="87" t="s">
        <v>350</v>
      </c>
      <c r="C154" s="52" t="s">
        <v>351</v>
      </c>
      <c r="D154" s="244">
        <v>8040308</v>
      </c>
      <c r="E154" s="244">
        <v>8204506.9800000004</v>
      </c>
      <c r="F154" s="54">
        <f t="shared" si="31"/>
        <v>102.04219763720495</v>
      </c>
    </row>
    <row r="155" spans="1:6" ht="12.75" customHeight="1" x14ac:dyDescent="0.2">
      <c r="A155" s="55">
        <v>3112</v>
      </c>
      <c r="B155" s="87" t="s">
        <v>352</v>
      </c>
      <c r="C155" s="52" t="s">
        <v>353</v>
      </c>
      <c r="D155" s="244">
        <v>827</v>
      </c>
      <c r="E155" s="244">
        <v>0</v>
      </c>
      <c r="F155" s="54">
        <f t="shared" si="31"/>
        <v>0</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599671</v>
      </c>
      <c r="E158" s="244">
        <v>907625.07</v>
      </c>
      <c r="F158" s="54">
        <f t="shared" si="31"/>
        <v>151.35383735414919</v>
      </c>
    </row>
    <row r="159" spans="1:6" ht="12.75" customHeight="1" x14ac:dyDescent="0.2">
      <c r="A159" s="55">
        <v>313</v>
      </c>
      <c r="B159" s="87" t="s">
        <v>360</v>
      </c>
      <c r="C159" s="52" t="s">
        <v>361</v>
      </c>
      <c r="D159" s="53">
        <f t="shared" ref="D159:E159" si="38">SUM(D160:D162)</f>
        <v>1431549</v>
      </c>
      <c r="E159" s="53">
        <f t="shared" si="38"/>
        <v>1506344.66</v>
      </c>
      <c r="F159" s="54">
        <f t="shared" si="31"/>
        <v>105.22480613656955</v>
      </c>
    </row>
    <row r="160" spans="1:6" ht="12.75" customHeight="1" x14ac:dyDescent="0.2">
      <c r="A160" s="55">
        <v>3131</v>
      </c>
      <c r="B160" s="87" t="s">
        <v>139</v>
      </c>
      <c r="C160" s="52" t="s">
        <v>362</v>
      </c>
      <c r="D160" s="244">
        <v>106157</v>
      </c>
      <c r="E160" s="244">
        <v>152600</v>
      </c>
      <c r="F160" s="54">
        <f t="shared" si="31"/>
        <v>143.74935237431353</v>
      </c>
    </row>
    <row r="161" spans="1:6" ht="12.75" customHeight="1" x14ac:dyDescent="0.2">
      <c r="A161" s="55">
        <v>3132</v>
      </c>
      <c r="B161" s="87" t="s">
        <v>363</v>
      </c>
      <c r="C161" s="52" t="s">
        <v>364</v>
      </c>
      <c r="D161" s="244">
        <v>1325392</v>
      </c>
      <c r="E161" s="244">
        <v>1353744.66</v>
      </c>
      <c r="F161" s="54">
        <f t="shared" si="31"/>
        <v>102.13919051872955</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9821231</v>
      </c>
      <c r="E163" s="53">
        <f t="shared" si="39"/>
        <v>18951229.489999998</v>
      </c>
      <c r="F163" s="54">
        <f t="shared" si="31"/>
        <v>192.9618546799276</v>
      </c>
    </row>
    <row r="164" spans="1:6" ht="12.75" customHeight="1" x14ac:dyDescent="0.2">
      <c r="A164" s="55">
        <v>321</v>
      </c>
      <c r="B164" s="87" t="s">
        <v>369</v>
      </c>
      <c r="C164" s="52" t="s">
        <v>370</v>
      </c>
      <c r="D164" s="53">
        <f t="shared" ref="D164:E164" si="40">SUM(D165:D168)</f>
        <v>574410</v>
      </c>
      <c r="E164" s="53">
        <f t="shared" si="40"/>
        <v>584585.86</v>
      </c>
      <c r="F164" s="54">
        <f t="shared" si="31"/>
        <v>101.7715325290298</v>
      </c>
    </row>
    <row r="165" spans="1:6" ht="12.75" customHeight="1" x14ac:dyDescent="0.2">
      <c r="A165" s="55">
        <v>3211</v>
      </c>
      <c r="B165" s="87" t="s">
        <v>371</v>
      </c>
      <c r="C165" s="52" t="s">
        <v>372</v>
      </c>
      <c r="D165" s="244">
        <v>223165</v>
      </c>
      <c r="E165" s="244">
        <v>192553.33</v>
      </c>
      <c r="F165" s="54">
        <f t="shared" si="31"/>
        <v>86.282943113839522</v>
      </c>
    </row>
    <row r="166" spans="1:6" ht="12.75" customHeight="1" x14ac:dyDescent="0.2">
      <c r="A166" s="55">
        <v>3212</v>
      </c>
      <c r="B166" s="87" t="s">
        <v>373</v>
      </c>
      <c r="C166" s="52" t="s">
        <v>374</v>
      </c>
      <c r="D166" s="244">
        <v>282771</v>
      </c>
      <c r="E166" s="244">
        <v>342900.6</v>
      </c>
      <c r="F166" s="54">
        <f t="shared" si="31"/>
        <v>121.2644153749854</v>
      </c>
    </row>
    <row r="167" spans="1:6" ht="12.75" customHeight="1" x14ac:dyDescent="0.2">
      <c r="A167" s="55">
        <v>3213</v>
      </c>
      <c r="B167" s="87" t="s">
        <v>375</v>
      </c>
      <c r="C167" s="52" t="s">
        <v>376</v>
      </c>
      <c r="D167" s="244">
        <v>65616</v>
      </c>
      <c r="E167" s="244">
        <v>46760.43</v>
      </c>
      <c r="F167" s="54">
        <f t="shared" si="31"/>
        <v>71.263761887344543</v>
      </c>
    </row>
    <row r="168" spans="1:6" ht="12.75" customHeight="1" x14ac:dyDescent="0.2">
      <c r="A168" s="55">
        <v>3214</v>
      </c>
      <c r="B168" s="87" t="s">
        <v>377</v>
      </c>
      <c r="C168" s="52" t="s">
        <v>378</v>
      </c>
      <c r="D168" s="244">
        <v>2858</v>
      </c>
      <c r="E168" s="244">
        <v>2371.5</v>
      </c>
      <c r="F168" s="54">
        <f t="shared" si="31"/>
        <v>82.977606717984614</v>
      </c>
    </row>
    <row r="169" spans="1:6" ht="12.75" customHeight="1" x14ac:dyDescent="0.2">
      <c r="A169" s="55">
        <v>322</v>
      </c>
      <c r="B169" s="87" t="s">
        <v>379</v>
      </c>
      <c r="C169" s="52" t="s">
        <v>380</v>
      </c>
      <c r="D169" s="53">
        <f t="shared" ref="D169:E169" si="41">SUM(D170:D176)</f>
        <v>929698</v>
      </c>
      <c r="E169" s="53">
        <f t="shared" si="41"/>
        <v>2889535.52</v>
      </c>
      <c r="F169" s="54">
        <f t="shared" si="31"/>
        <v>310.80367172995966</v>
      </c>
    </row>
    <row r="170" spans="1:6" ht="12.75" customHeight="1" x14ac:dyDescent="0.2">
      <c r="A170" s="55">
        <v>3221</v>
      </c>
      <c r="B170" s="87" t="s">
        <v>381</v>
      </c>
      <c r="C170" s="52" t="s">
        <v>382</v>
      </c>
      <c r="D170" s="244">
        <v>233765</v>
      </c>
      <c r="E170" s="244">
        <v>389613.97</v>
      </c>
      <c r="F170" s="54">
        <f t="shared" si="31"/>
        <v>166.66907792013345</v>
      </c>
    </row>
    <row r="171" spans="1:6" ht="12.75" customHeight="1" x14ac:dyDescent="0.2">
      <c r="A171" s="55">
        <v>3222</v>
      </c>
      <c r="B171" s="87" t="s">
        <v>383</v>
      </c>
      <c r="C171" s="52" t="s">
        <v>384</v>
      </c>
      <c r="D171" s="244">
        <v>0</v>
      </c>
      <c r="E171" s="244">
        <v>439423.59</v>
      </c>
      <c r="F171" s="54" t="str">
        <f t="shared" si="31"/>
        <v>-</v>
      </c>
    </row>
    <row r="172" spans="1:6" ht="12.75" customHeight="1" x14ac:dyDescent="0.2">
      <c r="A172" s="55">
        <v>3223</v>
      </c>
      <c r="B172" s="87" t="s">
        <v>385</v>
      </c>
      <c r="C172" s="52" t="s">
        <v>386</v>
      </c>
      <c r="D172" s="244">
        <v>392625</v>
      </c>
      <c r="E172" s="244">
        <v>1673719.04</v>
      </c>
      <c r="F172" s="54">
        <f t="shared" si="31"/>
        <v>426.28947214262973</v>
      </c>
    </row>
    <row r="173" spans="1:6" ht="12.75" customHeight="1" x14ac:dyDescent="0.2">
      <c r="A173" s="55">
        <v>3224</v>
      </c>
      <c r="B173" s="87" t="s">
        <v>387</v>
      </c>
      <c r="C173" s="52" t="s">
        <v>388</v>
      </c>
      <c r="D173" s="244">
        <v>242510</v>
      </c>
      <c r="E173" s="244">
        <v>357762.36</v>
      </c>
      <c r="F173" s="54">
        <f t="shared" si="31"/>
        <v>147.52478660673788</v>
      </c>
    </row>
    <row r="174" spans="1:6" ht="12.75" customHeight="1" x14ac:dyDescent="0.2">
      <c r="A174" s="55">
        <v>3225</v>
      </c>
      <c r="B174" s="87" t="s">
        <v>389</v>
      </c>
      <c r="C174" s="52" t="s">
        <v>390</v>
      </c>
      <c r="D174" s="244">
        <v>28468</v>
      </c>
      <c r="E174" s="244">
        <v>23316.6</v>
      </c>
      <c r="F174" s="54">
        <f t="shared" si="31"/>
        <v>81.904594632569896</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32330</v>
      </c>
      <c r="E176" s="244">
        <v>5699.96</v>
      </c>
      <c r="F176" s="54">
        <f t="shared" si="31"/>
        <v>17.630559851531086</v>
      </c>
    </row>
    <row r="177" spans="1:6" ht="12.75" customHeight="1" x14ac:dyDescent="0.2">
      <c r="A177" s="55">
        <v>323</v>
      </c>
      <c r="B177" s="87" t="s">
        <v>395</v>
      </c>
      <c r="C177" s="52" t="s">
        <v>396</v>
      </c>
      <c r="D177" s="53">
        <f t="shared" ref="D177:E177" si="42">SUM(D178:D186)</f>
        <v>6884511</v>
      </c>
      <c r="E177" s="53">
        <f t="shared" si="42"/>
        <v>12785652.989999998</v>
      </c>
      <c r="F177" s="54">
        <f t="shared" si="31"/>
        <v>185.71621121674434</v>
      </c>
    </row>
    <row r="178" spans="1:6" ht="12.75" customHeight="1" x14ac:dyDescent="0.2">
      <c r="A178" s="55">
        <v>3231</v>
      </c>
      <c r="B178" s="87" t="s">
        <v>397</v>
      </c>
      <c r="C178" s="52" t="s">
        <v>398</v>
      </c>
      <c r="D178" s="244">
        <v>203311</v>
      </c>
      <c r="E178" s="244">
        <v>226791.49</v>
      </c>
      <c r="F178" s="54">
        <f t="shared" si="31"/>
        <v>111.54905046947778</v>
      </c>
    </row>
    <row r="179" spans="1:6" ht="12.75" customHeight="1" x14ac:dyDescent="0.2">
      <c r="A179" s="55">
        <v>3232</v>
      </c>
      <c r="B179" s="87" t="s">
        <v>399</v>
      </c>
      <c r="C179" s="52" t="s">
        <v>400</v>
      </c>
      <c r="D179" s="244">
        <v>2217539</v>
      </c>
      <c r="E179" s="244">
        <v>3831237.23</v>
      </c>
      <c r="F179" s="54">
        <f t="shared" si="31"/>
        <v>172.76977902079739</v>
      </c>
    </row>
    <row r="180" spans="1:6" ht="12.75" customHeight="1" x14ac:dyDescent="0.2">
      <c r="A180" s="55">
        <v>3233</v>
      </c>
      <c r="B180" s="87" t="s">
        <v>401</v>
      </c>
      <c r="C180" s="52" t="s">
        <v>402</v>
      </c>
      <c r="D180" s="244">
        <v>92946</v>
      </c>
      <c r="E180" s="244">
        <v>345866.5</v>
      </c>
      <c r="F180" s="54">
        <f t="shared" si="31"/>
        <v>372.11552944720592</v>
      </c>
    </row>
    <row r="181" spans="1:6" ht="12.75" customHeight="1" x14ac:dyDescent="0.2">
      <c r="A181" s="55">
        <v>3234</v>
      </c>
      <c r="B181" s="87" t="s">
        <v>403</v>
      </c>
      <c r="C181" s="52" t="s">
        <v>404</v>
      </c>
      <c r="D181" s="244">
        <v>2752861</v>
      </c>
      <c r="E181" s="244">
        <v>2743859.25</v>
      </c>
      <c r="F181" s="54">
        <f t="shared" si="31"/>
        <v>99.673003831286806</v>
      </c>
    </row>
    <row r="182" spans="1:6" ht="12.75" customHeight="1" x14ac:dyDescent="0.2">
      <c r="A182" s="55">
        <v>3235</v>
      </c>
      <c r="B182" s="87" t="s">
        <v>405</v>
      </c>
      <c r="C182" s="52" t="s">
        <v>406</v>
      </c>
      <c r="D182" s="244">
        <v>71901</v>
      </c>
      <c r="E182" s="244">
        <v>138544.66</v>
      </c>
      <c r="F182" s="54">
        <f t="shared" si="31"/>
        <v>192.68808500577182</v>
      </c>
    </row>
    <row r="183" spans="1:6" ht="12.75" customHeight="1" x14ac:dyDescent="0.2">
      <c r="A183" s="55">
        <v>3236</v>
      </c>
      <c r="B183" s="87" t="s">
        <v>407</v>
      </c>
      <c r="C183" s="52" t="s">
        <v>408</v>
      </c>
      <c r="D183" s="244">
        <v>47954</v>
      </c>
      <c r="E183" s="244">
        <v>46816.14</v>
      </c>
      <c r="F183" s="54">
        <f t="shared" si="31"/>
        <v>97.627184385035662</v>
      </c>
    </row>
    <row r="184" spans="1:6" ht="12.75" customHeight="1" x14ac:dyDescent="0.2">
      <c r="A184" s="55">
        <v>3237</v>
      </c>
      <c r="B184" s="87" t="s">
        <v>409</v>
      </c>
      <c r="C184" s="52" t="s">
        <v>410</v>
      </c>
      <c r="D184" s="244">
        <v>1121655</v>
      </c>
      <c r="E184" s="244">
        <v>1159038.6499999999</v>
      </c>
      <c r="F184" s="54">
        <f t="shared" si="31"/>
        <v>103.33290093656248</v>
      </c>
    </row>
    <row r="185" spans="1:6" ht="12.75" customHeight="1" x14ac:dyDescent="0.2">
      <c r="A185" s="55">
        <v>3238</v>
      </c>
      <c r="B185" s="87" t="s">
        <v>411</v>
      </c>
      <c r="C185" s="52" t="s">
        <v>412</v>
      </c>
      <c r="D185" s="244">
        <v>116779</v>
      </c>
      <c r="E185" s="244">
        <v>148148.85999999999</v>
      </c>
      <c r="F185" s="54">
        <f t="shared" si="31"/>
        <v>126.86258659519262</v>
      </c>
    </row>
    <row r="186" spans="1:6" ht="12.75" customHeight="1" x14ac:dyDescent="0.2">
      <c r="A186" s="55">
        <v>3239</v>
      </c>
      <c r="B186" s="87" t="s">
        <v>413</v>
      </c>
      <c r="C186" s="52" t="s">
        <v>414</v>
      </c>
      <c r="D186" s="244">
        <v>259565</v>
      </c>
      <c r="E186" s="244">
        <v>4145350.21</v>
      </c>
      <c r="F186" s="54">
        <f t="shared" si="31"/>
        <v>1597.0374318571455</v>
      </c>
    </row>
    <row r="187" spans="1:6" ht="12.75" customHeight="1" x14ac:dyDescent="0.2">
      <c r="A187" s="55">
        <v>324</v>
      </c>
      <c r="B187" s="87" t="s">
        <v>415</v>
      </c>
      <c r="C187" s="52" t="s">
        <v>416</v>
      </c>
      <c r="D187" s="244">
        <v>1197</v>
      </c>
      <c r="E187" s="244">
        <v>0</v>
      </c>
      <c r="F187" s="54">
        <f t="shared" si="31"/>
        <v>0</v>
      </c>
    </row>
    <row r="188" spans="1:6" ht="12.75" customHeight="1" x14ac:dyDescent="0.2">
      <c r="A188" s="55">
        <v>329</v>
      </c>
      <c r="B188" s="87" t="s">
        <v>417</v>
      </c>
      <c r="C188" s="52" t="s">
        <v>418</v>
      </c>
      <c r="D188" s="53">
        <f t="shared" ref="D188:E188" si="43">SUM(D189:D195)</f>
        <v>1431415</v>
      </c>
      <c r="E188" s="53">
        <f t="shared" si="43"/>
        <v>2691455.12</v>
      </c>
      <c r="F188" s="54">
        <f t="shared" si="31"/>
        <v>188.02758948313382</v>
      </c>
    </row>
    <row r="189" spans="1:6" ht="12.75" customHeight="1" x14ac:dyDescent="0.2">
      <c r="A189" s="55">
        <v>3291</v>
      </c>
      <c r="B189" s="234" t="s">
        <v>419</v>
      </c>
      <c r="C189" s="52" t="s">
        <v>420</v>
      </c>
      <c r="D189" s="244">
        <v>176969</v>
      </c>
      <c r="E189" s="244">
        <v>173852.81</v>
      </c>
      <c r="F189" s="54">
        <f t="shared" si="31"/>
        <v>98.239132277404522</v>
      </c>
    </row>
    <row r="190" spans="1:6" ht="12.75" customHeight="1" x14ac:dyDescent="0.2">
      <c r="A190" s="55">
        <v>3292</v>
      </c>
      <c r="B190" s="87" t="s">
        <v>421</v>
      </c>
      <c r="C190" s="52" t="s">
        <v>422</v>
      </c>
      <c r="D190" s="244">
        <v>61950</v>
      </c>
      <c r="E190" s="244">
        <v>83596.350000000006</v>
      </c>
      <c r="F190" s="54">
        <f t="shared" si="31"/>
        <v>134.94164648910413</v>
      </c>
    </row>
    <row r="191" spans="1:6" ht="12.75" customHeight="1" x14ac:dyDescent="0.2">
      <c r="A191" s="55">
        <v>3293</v>
      </c>
      <c r="B191" s="87" t="s">
        <v>423</v>
      </c>
      <c r="C191" s="52" t="s">
        <v>424</v>
      </c>
      <c r="D191" s="244">
        <v>94087</v>
      </c>
      <c r="E191" s="244">
        <v>91870.17</v>
      </c>
      <c r="F191" s="54">
        <f t="shared" si="31"/>
        <v>97.643850903950607</v>
      </c>
    </row>
    <row r="192" spans="1:6" ht="12.75" customHeight="1" x14ac:dyDescent="0.2">
      <c r="A192" s="55">
        <v>3294</v>
      </c>
      <c r="B192" s="87" t="s">
        <v>425</v>
      </c>
      <c r="C192" s="52" t="s">
        <v>426</v>
      </c>
      <c r="D192" s="244">
        <v>12691</v>
      </c>
      <c r="E192" s="244">
        <v>11291.83</v>
      </c>
      <c r="F192" s="54">
        <f t="shared" si="31"/>
        <v>88.975100464896386</v>
      </c>
    </row>
    <row r="193" spans="1:6" ht="12.75" customHeight="1" x14ac:dyDescent="0.2">
      <c r="A193" s="55">
        <v>3295</v>
      </c>
      <c r="B193" s="87" t="s">
        <v>427</v>
      </c>
      <c r="C193" s="52" t="s">
        <v>428</v>
      </c>
      <c r="D193" s="244">
        <v>64798</v>
      </c>
      <c r="E193" s="244">
        <v>92892.12</v>
      </c>
      <c r="F193" s="54">
        <f t="shared" si="31"/>
        <v>143.35646161918575</v>
      </c>
    </row>
    <row r="194" spans="1:6" ht="12.75" customHeight="1" x14ac:dyDescent="0.2">
      <c r="A194" s="55" t="s">
        <v>429</v>
      </c>
      <c r="B194" s="87" t="s">
        <v>430</v>
      </c>
      <c r="C194" s="52" t="s">
        <v>429</v>
      </c>
      <c r="D194" s="244">
        <v>68236</v>
      </c>
      <c r="E194" s="244">
        <v>0</v>
      </c>
      <c r="F194" s="54">
        <f t="shared" si="31"/>
        <v>0</v>
      </c>
    </row>
    <row r="195" spans="1:6" ht="12.75" customHeight="1" x14ac:dyDescent="0.2">
      <c r="A195" s="55">
        <v>3299</v>
      </c>
      <c r="B195" s="87" t="s">
        <v>431</v>
      </c>
      <c r="C195" s="52" t="s">
        <v>432</v>
      </c>
      <c r="D195" s="244">
        <v>952684</v>
      </c>
      <c r="E195" s="244">
        <v>2237951.84</v>
      </c>
      <c r="F195" s="54">
        <f t="shared" si="31"/>
        <v>234.91019477602225</v>
      </c>
    </row>
    <row r="196" spans="1:6" ht="12.75" customHeight="1" x14ac:dyDescent="0.2">
      <c r="A196" s="55">
        <v>34</v>
      </c>
      <c r="B196" s="234" t="s">
        <v>433</v>
      </c>
      <c r="C196" s="52" t="s">
        <v>434</v>
      </c>
      <c r="D196" s="53">
        <f t="shared" ref="D196:E196" si="44">D197+D202+D210</f>
        <v>225531</v>
      </c>
      <c r="E196" s="53">
        <f t="shared" si="44"/>
        <v>214054</v>
      </c>
      <c r="F196" s="54">
        <f t="shared" si="31"/>
        <v>94.911120865867659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156030</v>
      </c>
      <c r="E202" s="53">
        <f t="shared" si="46"/>
        <v>141287.06</v>
      </c>
      <c r="F202" s="54">
        <f t="shared" si="31"/>
        <v>90.551214510030121</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156030</v>
      </c>
      <c r="E205" s="244">
        <v>141287.06</v>
      </c>
      <c r="F205" s="54">
        <f t="shared" si="31"/>
        <v>90.551214510030121</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69501</v>
      </c>
      <c r="E210" s="53">
        <f t="shared" si="47"/>
        <v>72766.94</v>
      </c>
      <c r="F210" s="54">
        <f t="shared" si="31"/>
        <v>104.6991266312715</v>
      </c>
    </row>
    <row r="211" spans="1:6" ht="12.75" customHeight="1" x14ac:dyDescent="0.2">
      <c r="A211" s="55">
        <v>3431</v>
      </c>
      <c r="B211" s="234" t="s">
        <v>463</v>
      </c>
      <c r="C211" s="52" t="s">
        <v>464</v>
      </c>
      <c r="D211" s="244">
        <v>56004</v>
      </c>
      <c r="E211" s="244">
        <v>59656.23</v>
      </c>
      <c r="F211" s="54">
        <f t="shared" si="31"/>
        <v>106.52137347332334</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13497</v>
      </c>
      <c r="E213" s="244">
        <v>8236.85</v>
      </c>
      <c r="F213" s="54">
        <f t="shared" si="31"/>
        <v>61.027265318218873</v>
      </c>
    </row>
    <row r="214" spans="1:6" ht="12.75" customHeight="1" x14ac:dyDescent="0.2">
      <c r="A214" s="55">
        <v>3434</v>
      </c>
      <c r="B214" s="87" t="s">
        <v>469</v>
      </c>
      <c r="C214" s="52" t="s">
        <v>470</v>
      </c>
      <c r="D214" s="244">
        <v>0</v>
      </c>
      <c r="E214" s="244">
        <v>4873.8599999999997</v>
      </c>
      <c r="F214" s="54" t="str">
        <f t="shared" si="31"/>
        <v>-</v>
      </c>
    </row>
    <row r="215" spans="1:6" ht="12.75" customHeight="1" x14ac:dyDescent="0.2">
      <c r="A215" s="55">
        <v>35</v>
      </c>
      <c r="B215" s="87" t="s">
        <v>471</v>
      </c>
      <c r="C215" s="52" t="s">
        <v>472</v>
      </c>
      <c r="D215" s="53">
        <f t="shared" ref="D215:E215" si="48">D216+D219+D223</f>
        <v>0</v>
      </c>
      <c r="E215" s="53">
        <f t="shared" si="48"/>
        <v>184500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184500</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184500</v>
      </c>
      <c r="F221" s="54" t="str">
        <f t="shared" si="31"/>
        <v>-</v>
      </c>
    </row>
    <row r="222" spans="1:6" ht="12.75" customHeight="1" x14ac:dyDescent="0.2">
      <c r="A222" s="55">
        <v>3523</v>
      </c>
      <c r="B222" s="87" t="s">
        <v>485</v>
      </c>
      <c r="C222" s="52" t="s">
        <v>486</v>
      </c>
      <c r="D222" s="244">
        <v>0</v>
      </c>
      <c r="E222" s="244">
        <v>0</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v>0</v>
      </c>
      <c r="E232" s="244">
        <v>0</v>
      </c>
      <c r="F232" s="54" t="str">
        <f t="shared" si="52"/>
        <v>-</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v>0</v>
      </c>
      <c r="E237" s="244">
        <v>0</v>
      </c>
      <c r="F237" s="54" t="str">
        <f t="shared" si="57"/>
        <v>-</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713971</v>
      </c>
      <c r="E252" s="53">
        <f t="shared" si="63"/>
        <v>674281.88</v>
      </c>
      <c r="F252" s="54">
        <f t="shared" ref="F252:F258" si="64">IF(D252&lt;&gt;0,IF(E252/D252&gt;=100,"&gt;&gt;100",E252/D252*100),"-")</f>
        <v>94.441073937176725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713971</v>
      </c>
      <c r="E259" s="53">
        <f t="shared" si="66"/>
        <v>674281.88</v>
      </c>
      <c r="F259" s="54">
        <f t="shared" ref="F259:F262" si="67">IF(D259&lt;&gt;0,IF(E259/D259&gt;=100,"&gt;&gt;100",E259/D259*100),"-")</f>
        <v>94.441073937176725</v>
      </c>
    </row>
    <row r="260" spans="1:6" ht="12.75" customHeight="1" x14ac:dyDescent="0.2">
      <c r="A260" s="55">
        <v>3721</v>
      </c>
      <c r="B260" s="87" t="s">
        <v>557</v>
      </c>
      <c r="C260" s="52" t="s">
        <v>558</v>
      </c>
      <c r="D260" s="244">
        <v>678250</v>
      </c>
      <c r="E260" s="244">
        <v>618128.6</v>
      </c>
      <c r="F260" s="54">
        <f t="shared" si="67"/>
        <v>91.135805381496496</v>
      </c>
    </row>
    <row r="261" spans="1:6" ht="12.75" customHeight="1" x14ac:dyDescent="0.2">
      <c r="A261" s="55">
        <v>3722</v>
      </c>
      <c r="B261" s="87" t="s">
        <v>559</v>
      </c>
      <c r="C261" s="52" t="s">
        <v>560</v>
      </c>
      <c r="D261" s="244">
        <v>35721</v>
      </c>
      <c r="E261" s="244">
        <v>56153.279999999999</v>
      </c>
      <c r="F261" s="54">
        <f t="shared" si="67"/>
        <v>157.19963046947174</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1714770</v>
      </c>
      <c r="E263" s="53">
        <f t="shared" si="68"/>
        <v>1395839.1400000001</v>
      </c>
      <c r="F263" s="54">
        <f t="shared" ref="F263:F267" si="69">IF(D263&lt;&gt;0,IF(E263/D263&gt;=100,"&gt;&gt;100",E263/D263*100),"-")</f>
        <v>81.400954063810318</v>
      </c>
    </row>
    <row r="264" spans="1:6" ht="12.75" customHeight="1" x14ac:dyDescent="0.2">
      <c r="A264" s="55">
        <v>381</v>
      </c>
      <c r="B264" s="87" t="s">
        <v>565</v>
      </c>
      <c r="C264" s="52" t="s">
        <v>566</v>
      </c>
      <c r="D264" s="53">
        <f t="shared" ref="D264:E264" si="70">SUM(D265:D267)</f>
        <v>1344770</v>
      </c>
      <c r="E264" s="53">
        <f t="shared" si="70"/>
        <v>1236074.0900000001</v>
      </c>
      <c r="F264" s="54">
        <f t="shared" si="69"/>
        <v>91.917137503067451</v>
      </c>
    </row>
    <row r="265" spans="1:6" ht="12.75" customHeight="1" x14ac:dyDescent="0.2">
      <c r="A265" s="55">
        <v>3811</v>
      </c>
      <c r="B265" s="87" t="s">
        <v>567</v>
      </c>
      <c r="C265" s="52" t="s">
        <v>568</v>
      </c>
      <c r="D265" s="244">
        <v>1344770</v>
      </c>
      <c r="E265" s="244">
        <v>1236074.0900000001</v>
      </c>
      <c r="F265" s="54">
        <f t="shared" si="69"/>
        <v>91.917137503067451</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370000</v>
      </c>
      <c r="E268" s="53">
        <f t="shared" si="71"/>
        <v>40000</v>
      </c>
      <c r="F268" s="54">
        <f t="shared" ref="F268:F272" si="72">IF(D268&lt;&gt;0,IF(E268/D268&gt;=100,"&gt;&gt;100",E268/D268*100),"-")</f>
        <v>10.810810810810811</v>
      </c>
    </row>
    <row r="269" spans="1:6" ht="12.75" customHeight="1" x14ac:dyDescent="0.2">
      <c r="A269" s="55">
        <v>3821</v>
      </c>
      <c r="B269" s="87" t="s">
        <v>575</v>
      </c>
      <c r="C269" s="52" t="s">
        <v>576</v>
      </c>
      <c r="D269" s="244">
        <v>370000</v>
      </c>
      <c r="E269" s="244">
        <v>40000</v>
      </c>
      <c r="F269" s="54">
        <f t="shared" si="72"/>
        <v>10.810810810810811</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119765.05</v>
      </c>
      <c r="F279" s="54" t="str">
        <f t="shared" si="74"/>
        <v>-</v>
      </c>
    </row>
    <row r="280" spans="1:6" ht="24" x14ac:dyDescent="0.2">
      <c r="A280" s="55">
        <v>3861</v>
      </c>
      <c r="B280" s="87" t="s">
        <v>596</v>
      </c>
      <c r="C280" s="52" t="s">
        <v>597</v>
      </c>
      <c r="D280" s="244">
        <v>0</v>
      </c>
      <c r="E280" s="244">
        <v>119765.05</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22547858</v>
      </c>
      <c r="E289" s="53">
        <f t="shared" si="79"/>
        <v>32038381.219999999</v>
      </c>
      <c r="F289" s="54">
        <f t="shared" si="76"/>
        <v>142.09057561033069</v>
      </c>
    </row>
    <row r="290" spans="1:6" ht="12.75" customHeight="1" x14ac:dyDescent="0.2">
      <c r="A290" s="55" t="s">
        <v>606</v>
      </c>
      <c r="B290" s="87" t="s">
        <v>617</v>
      </c>
      <c r="C290" s="52" t="s">
        <v>618</v>
      </c>
      <c r="D290" s="53">
        <f>IF(D6&gt;=D289,D6-D289,0)</f>
        <v>5986767</v>
      </c>
      <c r="E290" s="53">
        <f>IF(E6&gt;=E289,E6-E289,0)</f>
        <v>4864672.93</v>
      </c>
      <c r="F290" s="54">
        <f t="shared" si="76"/>
        <v>81.257094689003267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0</v>
      </c>
      <c r="E292" s="244">
        <v>0</v>
      </c>
      <c r="F292" s="54" t="str">
        <f t="shared" si="76"/>
        <v>-</v>
      </c>
    </row>
    <row r="293" spans="1:6" ht="12.75" customHeight="1" x14ac:dyDescent="0.2">
      <c r="A293" s="55">
        <v>92221</v>
      </c>
      <c r="B293" s="87" t="s">
        <v>623</v>
      </c>
      <c r="C293" s="52" t="s">
        <v>624</v>
      </c>
      <c r="D293" s="244">
        <v>8291438</v>
      </c>
      <c r="E293" s="244">
        <v>3715230.03</v>
      </c>
      <c r="F293" s="54">
        <f t="shared" si="76"/>
        <v>44.808030042557149</v>
      </c>
    </row>
    <row r="294" spans="1:6" ht="12.75" customHeight="1" x14ac:dyDescent="0.2">
      <c r="A294" s="55">
        <v>96</v>
      </c>
      <c r="B294" s="87" t="s">
        <v>625</v>
      </c>
      <c r="C294" s="52" t="s">
        <v>626</v>
      </c>
      <c r="D294" s="244">
        <v>11083887</v>
      </c>
      <c r="E294" s="244">
        <v>10112418.890000001</v>
      </c>
      <c r="F294" s="54">
        <f t="shared" si="76"/>
        <v>91.235312034487549</v>
      </c>
    </row>
    <row r="295" spans="1:6" ht="24" x14ac:dyDescent="0.2">
      <c r="A295" s="55">
        <v>9661</v>
      </c>
      <c r="B295" s="87" t="s">
        <v>627</v>
      </c>
      <c r="C295" s="52" t="s">
        <v>628</v>
      </c>
      <c r="D295" s="244">
        <v>0</v>
      </c>
      <c r="E295" s="244">
        <v>0</v>
      </c>
      <c r="F295" s="54" t="str">
        <f t="shared" si="76"/>
        <v>-</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3734744</v>
      </c>
      <c r="E298" s="53">
        <f t="shared" si="80"/>
        <v>344889.27</v>
      </c>
      <c r="F298" s="54">
        <f t="shared" ref="F298:F418" si="81">IF(D298&lt;&gt;0,IF(E298/D298&gt;=100,"&gt;&gt;100",E298/D298*100),"-")</f>
        <v>9.2346160807809046</v>
      </c>
    </row>
    <row r="299" spans="1:6" ht="12.75" customHeight="1" x14ac:dyDescent="0.2">
      <c r="A299" s="55">
        <v>71</v>
      </c>
      <c r="B299" s="87" t="s">
        <v>634</v>
      </c>
      <c r="C299" s="52" t="s">
        <v>635</v>
      </c>
      <c r="D299" s="53">
        <f t="shared" ref="D299:E299" si="82">D300+D304</f>
        <v>3730434</v>
      </c>
      <c r="E299" s="53">
        <f t="shared" si="82"/>
        <v>325686.90000000002</v>
      </c>
      <c r="F299" s="54">
        <f t="shared" si="81"/>
        <v>8.7305364469656901</v>
      </c>
    </row>
    <row r="300" spans="1:6" ht="24" x14ac:dyDescent="0.2">
      <c r="A300" s="55">
        <v>711</v>
      </c>
      <c r="B300" s="87" t="s">
        <v>636</v>
      </c>
      <c r="C300" s="52" t="s">
        <v>637</v>
      </c>
      <c r="D300" s="53">
        <f t="shared" ref="D300:E300" si="83">SUM(D301:D303)</f>
        <v>3730434</v>
      </c>
      <c r="E300" s="53">
        <f t="shared" si="83"/>
        <v>325686.90000000002</v>
      </c>
      <c r="F300" s="54">
        <f t="shared" si="81"/>
        <v>8.7305364469656901</v>
      </c>
    </row>
    <row r="301" spans="1:6" ht="12.75" customHeight="1" x14ac:dyDescent="0.2">
      <c r="A301" s="55">
        <v>7111</v>
      </c>
      <c r="B301" s="87" t="s">
        <v>638</v>
      </c>
      <c r="C301" s="52" t="s">
        <v>639</v>
      </c>
      <c r="D301" s="244">
        <v>3730434</v>
      </c>
      <c r="E301" s="244">
        <v>325686.90000000002</v>
      </c>
      <c r="F301" s="54">
        <f t="shared" si="81"/>
        <v>8.7305364469656901</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4310</v>
      </c>
      <c r="E311" s="53">
        <f t="shared" si="85"/>
        <v>19202.37</v>
      </c>
      <c r="F311" s="54">
        <f t="shared" si="81"/>
        <v>445.53062645011596</v>
      </c>
    </row>
    <row r="312" spans="1:6" ht="12.75" customHeight="1" x14ac:dyDescent="0.2">
      <c r="A312" s="55">
        <v>721</v>
      </c>
      <c r="B312" s="87" t="s">
        <v>660</v>
      </c>
      <c r="C312" s="52" t="s">
        <v>661</v>
      </c>
      <c r="D312" s="53">
        <f t="shared" ref="D312:E312" si="86">SUM(D313:D316)</f>
        <v>4310</v>
      </c>
      <c r="E312" s="53">
        <f t="shared" si="86"/>
        <v>19202.37</v>
      </c>
      <c r="F312" s="54">
        <f t="shared" si="81"/>
        <v>445.53062645011596</v>
      </c>
    </row>
    <row r="313" spans="1:6" ht="12.75" customHeight="1" x14ac:dyDescent="0.2">
      <c r="A313" s="55">
        <v>7211</v>
      </c>
      <c r="B313" s="87" t="s">
        <v>662</v>
      </c>
      <c r="C313" s="52" t="s">
        <v>663</v>
      </c>
      <c r="D313" s="244">
        <v>4310</v>
      </c>
      <c r="E313" s="244">
        <v>19202.37</v>
      </c>
      <c r="F313" s="54">
        <f t="shared" si="81"/>
        <v>445.53062645011596</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2968186</v>
      </c>
      <c r="E350" s="53">
        <f t="shared" si="95"/>
        <v>3394861.66</v>
      </c>
      <c r="F350" s="54">
        <f t="shared" si="81"/>
        <v>114.37496369836661</v>
      </c>
    </row>
    <row r="351" spans="1:6" ht="12.75" customHeight="1" x14ac:dyDescent="0.2">
      <c r="A351" s="55">
        <v>41</v>
      </c>
      <c r="B351" s="87" t="s">
        <v>738</v>
      </c>
      <c r="C351" s="52" t="s">
        <v>739</v>
      </c>
      <c r="D351" s="53">
        <f t="shared" ref="D351:E351" si="96">D352+D356</f>
        <v>465677</v>
      </c>
      <c r="E351" s="53">
        <f t="shared" si="96"/>
        <v>63711.34</v>
      </c>
      <c r="F351" s="54">
        <f t="shared" si="81"/>
        <v>13.681444434661794</v>
      </c>
    </row>
    <row r="352" spans="1:6" ht="12.75" customHeight="1" x14ac:dyDescent="0.2">
      <c r="A352" s="55">
        <v>411</v>
      </c>
      <c r="B352" s="87" t="s">
        <v>740</v>
      </c>
      <c r="C352" s="52" t="s">
        <v>741</v>
      </c>
      <c r="D352" s="53">
        <f t="shared" ref="D352:E352" si="97">SUM(D353:D355)</f>
        <v>461677</v>
      </c>
      <c r="E352" s="53">
        <f t="shared" si="97"/>
        <v>59711.34</v>
      </c>
      <c r="F352" s="54">
        <f t="shared" si="81"/>
        <v>12.933574771972612</v>
      </c>
    </row>
    <row r="353" spans="1:6" ht="12.75" customHeight="1" x14ac:dyDescent="0.2">
      <c r="A353" s="55">
        <v>4111</v>
      </c>
      <c r="B353" s="87" t="s">
        <v>638</v>
      </c>
      <c r="C353" s="52" t="s">
        <v>742</v>
      </c>
      <c r="D353" s="244">
        <v>461677</v>
      </c>
      <c r="E353" s="244">
        <v>59711.34</v>
      </c>
      <c r="F353" s="54">
        <f t="shared" si="81"/>
        <v>12.933574771972612</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4000</v>
      </c>
      <c r="E356" s="53">
        <f t="shared" si="98"/>
        <v>4000</v>
      </c>
      <c r="F356" s="54">
        <f t="shared" si="81"/>
        <v>100</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4000</v>
      </c>
      <c r="E360" s="244">
        <v>4000</v>
      </c>
      <c r="F360" s="54">
        <f t="shared" si="81"/>
        <v>100</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2223165</v>
      </c>
      <c r="E363" s="53">
        <f t="shared" si="99"/>
        <v>1927363.57</v>
      </c>
      <c r="F363" s="54">
        <f t="shared" si="81"/>
        <v>86.694580474233803</v>
      </c>
    </row>
    <row r="364" spans="1:6" ht="12.75" customHeight="1" x14ac:dyDescent="0.2">
      <c r="A364" s="55">
        <v>421</v>
      </c>
      <c r="B364" s="87" t="s">
        <v>756</v>
      </c>
      <c r="C364" s="52" t="s">
        <v>757</v>
      </c>
      <c r="D364" s="53">
        <f t="shared" ref="D364:E364" si="100">SUM(D365:D368)</f>
        <v>799943</v>
      </c>
      <c r="E364" s="53">
        <f t="shared" si="100"/>
        <v>332413.75</v>
      </c>
      <c r="F364" s="54">
        <f t="shared" si="81"/>
        <v>41.554679520915869</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248159</v>
      </c>
      <c r="E366" s="244">
        <v>0</v>
      </c>
      <c r="F366" s="54">
        <f t="shared" si="81"/>
        <v>0</v>
      </c>
    </row>
    <row r="367" spans="1:6" ht="12.75" customHeight="1" x14ac:dyDescent="0.2">
      <c r="A367" s="55">
        <v>4213</v>
      </c>
      <c r="B367" s="87" t="s">
        <v>666</v>
      </c>
      <c r="C367" s="52" t="s">
        <v>760</v>
      </c>
      <c r="D367" s="244">
        <v>0</v>
      </c>
      <c r="E367" s="244">
        <v>0</v>
      </c>
      <c r="F367" s="54" t="str">
        <f t="shared" si="81"/>
        <v>-</v>
      </c>
    </row>
    <row r="368" spans="1:6" ht="12.75" customHeight="1" x14ac:dyDescent="0.2">
      <c r="A368" s="55">
        <v>4214</v>
      </c>
      <c r="B368" s="87" t="s">
        <v>668</v>
      </c>
      <c r="C368" s="52" t="s">
        <v>761</v>
      </c>
      <c r="D368" s="244">
        <v>551784</v>
      </c>
      <c r="E368" s="244">
        <v>332413.75</v>
      </c>
      <c r="F368" s="54">
        <f t="shared" si="81"/>
        <v>60.243455772548685</v>
      </c>
    </row>
    <row r="369" spans="1:6" ht="12.75" customHeight="1" x14ac:dyDescent="0.2">
      <c r="A369" s="55">
        <v>422</v>
      </c>
      <c r="B369" s="87" t="s">
        <v>762</v>
      </c>
      <c r="C369" s="52" t="s">
        <v>763</v>
      </c>
      <c r="D369" s="53">
        <f t="shared" ref="D369:E369" si="101">SUM(D370:D377)</f>
        <v>580661</v>
      </c>
      <c r="E369" s="53">
        <f t="shared" si="101"/>
        <v>1320248.8</v>
      </c>
      <c r="F369" s="54">
        <f t="shared" si="81"/>
        <v>227.36998007443242</v>
      </c>
    </row>
    <row r="370" spans="1:6" ht="12.75" customHeight="1" x14ac:dyDescent="0.2">
      <c r="A370" s="55">
        <v>4221</v>
      </c>
      <c r="B370" s="87" t="s">
        <v>672</v>
      </c>
      <c r="C370" s="52" t="s">
        <v>764</v>
      </c>
      <c r="D370" s="244">
        <v>64722</v>
      </c>
      <c r="E370" s="244">
        <v>76724</v>
      </c>
      <c r="F370" s="54">
        <f t="shared" si="81"/>
        <v>118.54392633107753</v>
      </c>
    </row>
    <row r="371" spans="1:6" ht="12.75" customHeight="1" x14ac:dyDescent="0.2">
      <c r="A371" s="55">
        <v>4222</v>
      </c>
      <c r="B371" s="87" t="s">
        <v>765</v>
      </c>
      <c r="C371" s="52" t="s">
        <v>766</v>
      </c>
      <c r="D371" s="244">
        <v>45534</v>
      </c>
      <c r="E371" s="244">
        <v>0</v>
      </c>
      <c r="F371" s="54">
        <f t="shared" si="81"/>
        <v>0</v>
      </c>
    </row>
    <row r="372" spans="1:6" ht="12.75" customHeight="1" x14ac:dyDescent="0.2">
      <c r="A372" s="55">
        <v>4223</v>
      </c>
      <c r="B372" s="87" t="s">
        <v>676</v>
      </c>
      <c r="C372" s="52" t="s">
        <v>767</v>
      </c>
      <c r="D372" s="244">
        <v>137507</v>
      </c>
      <c r="E372" s="244">
        <v>0</v>
      </c>
      <c r="F372" s="54">
        <f t="shared" si="81"/>
        <v>0</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332898</v>
      </c>
      <c r="E376" s="244">
        <v>1243524.8</v>
      </c>
      <c r="F376" s="54">
        <f t="shared" si="81"/>
        <v>373.54529014893455</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425966</v>
      </c>
      <c r="E383" s="53">
        <f t="shared" si="103"/>
        <v>68058.52</v>
      </c>
      <c r="F383" s="54">
        <f t="shared" si="81"/>
        <v>15.977453599583066</v>
      </c>
    </row>
    <row r="384" spans="1:6" ht="12.75" customHeight="1" x14ac:dyDescent="0.2">
      <c r="A384" s="55">
        <v>4241</v>
      </c>
      <c r="B384" s="87" t="s">
        <v>781</v>
      </c>
      <c r="C384" s="52" t="s">
        <v>782</v>
      </c>
      <c r="D384" s="244">
        <v>57341</v>
      </c>
      <c r="E384" s="244">
        <v>68058.52</v>
      </c>
      <c r="F384" s="54">
        <f t="shared" si="81"/>
        <v>118.6908494794301</v>
      </c>
    </row>
    <row r="385" spans="1:6" ht="12.75" customHeight="1" x14ac:dyDescent="0.2">
      <c r="A385" s="55">
        <v>4242</v>
      </c>
      <c r="B385" s="87" t="s">
        <v>702</v>
      </c>
      <c r="C385" s="52" t="s">
        <v>783</v>
      </c>
      <c r="D385" s="244">
        <v>368625</v>
      </c>
      <c r="E385" s="244">
        <v>0</v>
      </c>
      <c r="F385" s="54">
        <f t="shared" si="81"/>
        <v>0</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416595</v>
      </c>
      <c r="E391" s="53">
        <f t="shared" si="105"/>
        <v>206642.5</v>
      </c>
      <c r="F391" s="54">
        <f t="shared" si="81"/>
        <v>49.602731669847216</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1794</v>
      </c>
      <c r="E393" s="244">
        <v>28455</v>
      </c>
      <c r="F393" s="54">
        <f t="shared" si="81"/>
        <v>1586.1204013377926</v>
      </c>
    </row>
    <row r="394" spans="1:6" ht="12.75" customHeight="1" x14ac:dyDescent="0.2">
      <c r="A394" s="55">
        <v>4263</v>
      </c>
      <c r="B394" s="87" t="s">
        <v>720</v>
      </c>
      <c r="C394" s="52" t="s">
        <v>795</v>
      </c>
      <c r="D394" s="244">
        <v>145938</v>
      </c>
      <c r="E394" s="244">
        <v>27500</v>
      </c>
      <c r="F394" s="54">
        <f t="shared" si="81"/>
        <v>18.843618522934396</v>
      </c>
    </row>
    <row r="395" spans="1:6" ht="12.75" customHeight="1" x14ac:dyDescent="0.2">
      <c r="A395" s="55">
        <v>4264</v>
      </c>
      <c r="B395" s="87" t="s">
        <v>722</v>
      </c>
      <c r="C395" s="52" t="s">
        <v>796</v>
      </c>
      <c r="D395" s="244">
        <v>268863</v>
      </c>
      <c r="E395" s="244">
        <v>150687.5</v>
      </c>
      <c r="F395" s="54">
        <f t="shared" si="81"/>
        <v>56.046201969032559</v>
      </c>
    </row>
    <row r="396" spans="1:6" ht="24" x14ac:dyDescent="0.2">
      <c r="A396" s="55">
        <v>43</v>
      </c>
      <c r="B396" s="87" t="s">
        <v>797</v>
      </c>
      <c r="C396" s="52" t="s">
        <v>798</v>
      </c>
      <c r="D396" s="53">
        <f t="shared" ref="D396:E396" si="106">D397</f>
        <v>29000</v>
      </c>
      <c r="E396" s="53">
        <f t="shared" si="106"/>
        <v>12000</v>
      </c>
      <c r="F396" s="54">
        <f t="shared" si="81"/>
        <v>41.379310344827587</v>
      </c>
    </row>
    <row r="397" spans="1:6" ht="12.75" customHeight="1" x14ac:dyDescent="0.2">
      <c r="A397" s="55">
        <v>431</v>
      </c>
      <c r="B397" s="87" t="s">
        <v>799</v>
      </c>
      <c r="C397" s="52" t="s">
        <v>800</v>
      </c>
      <c r="D397" s="53">
        <f t="shared" ref="D397:E397" si="107">SUM(D398:D399)</f>
        <v>29000</v>
      </c>
      <c r="E397" s="53">
        <f t="shared" si="107"/>
        <v>12000</v>
      </c>
      <c r="F397" s="54">
        <f t="shared" si="81"/>
        <v>41.379310344827587</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29000</v>
      </c>
      <c r="E399" s="244">
        <v>12000</v>
      </c>
      <c r="F399" s="54">
        <f t="shared" si="81"/>
        <v>41.379310344827587</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250344</v>
      </c>
      <c r="E402" s="53">
        <f t="shared" si="109"/>
        <v>1391786.75</v>
      </c>
      <c r="F402" s="54">
        <f t="shared" si="81"/>
        <v>555.94971319464412</v>
      </c>
    </row>
    <row r="403" spans="1:6" ht="12.75" customHeight="1" x14ac:dyDescent="0.2">
      <c r="A403" s="55">
        <v>451</v>
      </c>
      <c r="B403" s="87" t="s">
        <v>809</v>
      </c>
      <c r="C403" s="52" t="s">
        <v>810</v>
      </c>
      <c r="D403" s="244">
        <v>250344</v>
      </c>
      <c r="E403" s="244">
        <v>1355536.75</v>
      </c>
      <c r="F403" s="54">
        <f t="shared" si="81"/>
        <v>541.46963777841688</v>
      </c>
    </row>
    <row r="404" spans="1:6" ht="12.75" customHeight="1" x14ac:dyDescent="0.2">
      <c r="A404" s="55">
        <v>452</v>
      </c>
      <c r="B404" s="87" t="s">
        <v>811</v>
      </c>
      <c r="C404" s="52" t="s">
        <v>812</v>
      </c>
      <c r="D404" s="244">
        <v>0</v>
      </c>
      <c r="E404" s="244">
        <v>36250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766558</v>
      </c>
      <c r="E407" s="53">
        <f t="shared" si="110"/>
        <v>0</v>
      </c>
      <c r="F407" s="54">
        <f t="shared" si="81"/>
        <v>0</v>
      </c>
    </row>
    <row r="408" spans="1:6" ht="12.75" customHeight="1" x14ac:dyDescent="0.2">
      <c r="A408" s="55" t="s">
        <v>606</v>
      </c>
      <c r="B408" s="87" t="s">
        <v>819</v>
      </c>
      <c r="C408" s="52" t="s">
        <v>820</v>
      </c>
      <c r="D408" s="53">
        <f t="shared" ref="D408:E408" si="111">IF(D350&gt;=D298,D350-D298,0)</f>
        <v>0</v>
      </c>
      <c r="E408" s="53">
        <f t="shared" si="111"/>
        <v>3049972.39</v>
      </c>
      <c r="F408" s="54" t="str">
        <f t="shared" si="81"/>
        <v>-</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16702032</v>
      </c>
      <c r="E410" s="244">
        <v>15878561.51</v>
      </c>
      <c r="F410" s="54">
        <f t="shared" si="81"/>
        <v>95.069638891842629</v>
      </c>
    </row>
    <row r="411" spans="1:6" ht="12.75" customHeight="1" x14ac:dyDescent="0.2">
      <c r="A411" s="55">
        <v>97</v>
      </c>
      <c r="B411" s="87" t="s">
        <v>825</v>
      </c>
      <c r="C411" s="52" t="s">
        <v>826</v>
      </c>
      <c r="D411" s="244">
        <v>395364</v>
      </c>
      <c r="E411" s="244">
        <v>20648.240000000002</v>
      </c>
      <c r="F411" s="54">
        <f t="shared" si="81"/>
        <v>5.2225898159670585</v>
      </c>
    </row>
    <row r="412" spans="1:6" ht="12.75" customHeight="1" x14ac:dyDescent="0.2">
      <c r="A412" s="55" t="s">
        <v>606</v>
      </c>
      <c r="B412" s="87" t="s">
        <v>827</v>
      </c>
      <c r="C412" s="52" t="s">
        <v>828</v>
      </c>
      <c r="D412" s="53">
        <f>D6+D298</f>
        <v>32269369</v>
      </c>
      <c r="E412" s="53">
        <f>E6+E298</f>
        <v>37247943.420000002</v>
      </c>
      <c r="F412" s="54">
        <f t="shared" si="81"/>
        <v>115.42817406810775</v>
      </c>
    </row>
    <row r="413" spans="1:6" ht="12.75" customHeight="1" x14ac:dyDescent="0.2">
      <c r="A413" s="55" t="s">
        <v>606</v>
      </c>
      <c r="B413" s="87" t="s">
        <v>829</v>
      </c>
      <c r="C413" s="52" t="s">
        <v>830</v>
      </c>
      <c r="D413" s="53">
        <f t="shared" ref="D413:E413" si="112">D289+D350</f>
        <v>25516044</v>
      </c>
      <c r="E413" s="53">
        <f t="shared" si="112"/>
        <v>35433242.879999995</v>
      </c>
      <c r="F413" s="54">
        <f t="shared" si="81"/>
        <v>138.86652209880182</v>
      </c>
    </row>
    <row r="414" spans="1:6" ht="12.75" customHeight="1" x14ac:dyDescent="0.2">
      <c r="A414" s="55" t="s">
        <v>606</v>
      </c>
      <c r="B414" s="87" t="s">
        <v>831</v>
      </c>
      <c r="C414" s="52" t="s">
        <v>832</v>
      </c>
      <c r="D414" s="53">
        <f t="shared" ref="D414:E414" si="113">IF(D412&gt;=D413,D412-D413,0)</f>
        <v>6753325</v>
      </c>
      <c r="E414" s="53">
        <f t="shared" si="113"/>
        <v>1814700.5400000066</v>
      </c>
      <c r="F414" s="54">
        <f t="shared" si="81"/>
        <v>26.871215882546846</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24993470</v>
      </c>
      <c r="E417" s="53">
        <f t="shared" si="116"/>
        <v>19593791.539999999</v>
      </c>
      <c r="F417" s="54">
        <f t="shared" si="81"/>
        <v>78.395643101978223</v>
      </c>
    </row>
    <row r="418" spans="1:6" ht="12.75" customHeight="1" x14ac:dyDescent="0.2">
      <c r="A418" s="57" t="s">
        <v>840</v>
      </c>
      <c r="B418" s="235" t="s">
        <v>841</v>
      </c>
      <c r="C418" s="58" t="s">
        <v>842</v>
      </c>
      <c r="D418" s="64">
        <f t="shared" ref="D418:E418" si="117">D294+D411</f>
        <v>11479251</v>
      </c>
      <c r="E418" s="64">
        <f t="shared" si="117"/>
        <v>10133067.130000001</v>
      </c>
      <c r="F418" s="59">
        <f t="shared" si="81"/>
        <v>88.272894546865473</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1363584</v>
      </c>
      <c r="E528" s="53">
        <f t="shared" si="148"/>
        <v>829576.61</v>
      </c>
      <c r="F528" s="54">
        <f t="shared" si="119"/>
        <v>60.837954244109639</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20000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20000</v>
      </c>
      <c r="E590" s="53">
        <f t="shared" si="166"/>
        <v>0</v>
      </c>
      <c r="F590" s="54">
        <f t="shared" si="119"/>
        <v>0</v>
      </c>
    </row>
    <row r="591" spans="1:6" ht="12.75" customHeight="1" x14ac:dyDescent="0.2">
      <c r="A591" s="55">
        <v>5341</v>
      </c>
      <c r="B591" s="87" t="s">
        <v>1178</v>
      </c>
      <c r="C591" s="52" t="s">
        <v>1179</v>
      </c>
      <c r="D591" s="244">
        <v>20000</v>
      </c>
      <c r="E591" s="244">
        <v>0</v>
      </c>
      <c r="F591" s="54">
        <f t="shared" si="119"/>
        <v>0</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1343584</v>
      </c>
      <c r="E593" s="53">
        <f t="shared" si="167"/>
        <v>829576.61</v>
      </c>
      <c r="F593" s="54">
        <f t="shared" si="119"/>
        <v>61.743561251101532</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826647</v>
      </c>
      <c r="E605" s="53">
        <f t="shared" si="171"/>
        <v>829479.61</v>
      </c>
      <c r="F605" s="54">
        <f t="shared" si="119"/>
        <v>100.34266258753736</v>
      </c>
    </row>
    <row r="606" spans="1:6" ht="24" x14ac:dyDescent="0.2">
      <c r="A606" s="55">
        <v>5443</v>
      </c>
      <c r="B606" s="87" t="s">
        <v>1207</v>
      </c>
      <c r="C606" s="52" t="s">
        <v>1208</v>
      </c>
      <c r="D606" s="244">
        <v>826647</v>
      </c>
      <c r="E606" s="244">
        <v>829479.61</v>
      </c>
      <c r="F606" s="54">
        <f t="shared" si="119"/>
        <v>100.34266258753736</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516937</v>
      </c>
      <c r="E617" s="53">
        <f t="shared" si="173"/>
        <v>97</v>
      </c>
      <c r="F617" s="54">
        <f t="shared" si="119"/>
        <v>1.876437554286112E-2</v>
      </c>
    </row>
    <row r="618" spans="1:6" ht="12.75" customHeight="1" x14ac:dyDescent="0.2">
      <c r="A618" s="55">
        <v>5471</v>
      </c>
      <c r="B618" s="87" t="s">
        <v>1231</v>
      </c>
      <c r="C618" s="52" t="s">
        <v>1232</v>
      </c>
      <c r="D618" s="244">
        <v>516937</v>
      </c>
      <c r="E618" s="244">
        <v>97</v>
      </c>
      <c r="F618" s="54">
        <f t="shared" si="119"/>
        <v>1.876437554286112E-2</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1363584</v>
      </c>
      <c r="E636" s="53">
        <f t="shared" si="179"/>
        <v>829576.61</v>
      </c>
      <c r="F636" s="54">
        <f t="shared" si="119"/>
        <v>60.837954244109639</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32269369</v>
      </c>
      <c r="E639" s="53">
        <f t="shared" si="180"/>
        <v>37247943.420000002</v>
      </c>
      <c r="F639" s="54">
        <f t="shared" si="119"/>
        <v>115.42817406810775</v>
      </c>
    </row>
    <row r="640" spans="1:6" ht="12.75" customHeight="1" x14ac:dyDescent="0.2">
      <c r="A640" s="55" t="s">
        <v>606</v>
      </c>
      <c r="B640" s="87" t="s">
        <v>1275</v>
      </c>
      <c r="C640" s="52" t="s">
        <v>1276</v>
      </c>
      <c r="D640" s="53">
        <f t="shared" ref="D640:E640" si="181">D413+D528</f>
        <v>26879628</v>
      </c>
      <c r="E640" s="53">
        <f t="shared" si="181"/>
        <v>36262819.489999995</v>
      </c>
      <c r="F640" s="54">
        <f t="shared" si="119"/>
        <v>134.90818954042069</v>
      </c>
    </row>
    <row r="641" spans="1:6" ht="12.75" customHeight="1" x14ac:dyDescent="0.2">
      <c r="A641" s="55" t="s">
        <v>606</v>
      </c>
      <c r="B641" s="87" t="s">
        <v>1277</v>
      </c>
      <c r="C641" s="52" t="s">
        <v>1278</v>
      </c>
      <c r="D641" s="53">
        <f t="shared" ref="D641:E641" si="182">IF(D639&gt;=D640,D639-D640,0)</f>
        <v>5389741</v>
      </c>
      <c r="E641" s="53">
        <f t="shared" si="182"/>
        <v>985123.93000000715</v>
      </c>
      <c r="F641" s="54">
        <f t="shared" si="119"/>
        <v>18.277760100160791</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24993470</v>
      </c>
      <c r="E644" s="53">
        <f t="shared" si="185"/>
        <v>19593791.539999999</v>
      </c>
      <c r="F644" s="54">
        <f t="shared" si="119"/>
        <v>78.395643101978223</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19603729</v>
      </c>
      <c r="E646" s="53">
        <f t="shared" si="187"/>
        <v>18608667.609999992</v>
      </c>
      <c r="F646" s="54">
        <f t="shared" si="119"/>
        <v>94.924121885178025</v>
      </c>
    </row>
    <row r="647" spans="1:6" ht="24" x14ac:dyDescent="0.2">
      <c r="A647" s="57" t="s">
        <v>1289</v>
      </c>
      <c r="B647" s="235" t="s">
        <v>1290</v>
      </c>
      <c r="C647" s="58" t="s">
        <v>1289</v>
      </c>
      <c r="D647" s="245">
        <v>358348</v>
      </c>
      <c r="E647" s="245">
        <v>513018.25</v>
      </c>
      <c r="F647" s="59">
        <f t="shared" si="119"/>
        <v>143.16202406599172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2573396</v>
      </c>
      <c r="E649" s="244">
        <v>1672423.67</v>
      </c>
      <c r="F649" s="54">
        <f t="shared" ref="F649:F724" si="188">IF(D649&lt;&gt;0,IF(E649/D649&gt;=100,"&gt;&gt;100",E649/D649*100),"-")</f>
        <v>64.988974491294769</v>
      </c>
    </row>
    <row r="650" spans="1:6" ht="12.75" customHeight="1" x14ac:dyDescent="0.2">
      <c r="A650" s="55" t="s">
        <v>1294</v>
      </c>
      <c r="B650" s="87" t="s">
        <v>1295</v>
      </c>
      <c r="C650" s="52" t="s">
        <v>1294</v>
      </c>
      <c r="D650" s="244">
        <v>41588757</v>
      </c>
      <c r="E650" s="244">
        <v>46260269.539999999</v>
      </c>
      <c r="F650" s="54">
        <f t="shared" si="188"/>
        <v>111.23263323306345</v>
      </c>
    </row>
    <row r="651" spans="1:6" ht="12.75" customHeight="1" x14ac:dyDescent="0.2">
      <c r="A651" s="55" t="s">
        <v>1296</v>
      </c>
      <c r="B651" s="87" t="s">
        <v>1297</v>
      </c>
      <c r="C651" s="52" t="s">
        <v>1296</v>
      </c>
      <c r="D651" s="244">
        <v>42725996</v>
      </c>
      <c r="E651" s="244">
        <v>45802353.780000001</v>
      </c>
      <c r="F651" s="54">
        <f t="shared" si="188"/>
        <v>107.20020144176394</v>
      </c>
    </row>
    <row r="652" spans="1:6" ht="24" x14ac:dyDescent="0.2">
      <c r="A652" s="55">
        <v>11</v>
      </c>
      <c r="B652" s="87" t="s">
        <v>1298</v>
      </c>
      <c r="C652" s="52" t="s">
        <v>1299</v>
      </c>
      <c r="D652" s="53">
        <f t="shared" ref="D652:E652" si="189">+D649+D650-D651</f>
        <v>1436157</v>
      </c>
      <c r="E652" s="53">
        <f t="shared" si="189"/>
        <v>2130339.4299999997</v>
      </c>
      <c r="F652" s="54">
        <f t="shared" si="188"/>
        <v>148.33611018851002</v>
      </c>
    </row>
    <row r="653" spans="1:6" ht="24" x14ac:dyDescent="0.2">
      <c r="A653" s="55" t="s">
        <v>606</v>
      </c>
      <c r="B653" s="87" t="s">
        <v>1300</v>
      </c>
      <c r="C653" s="52" t="s">
        <v>1301</v>
      </c>
      <c r="D653" s="264">
        <v>23</v>
      </c>
      <c r="E653" s="264">
        <v>23</v>
      </c>
      <c r="F653" s="54">
        <f t="shared" si="188"/>
        <v>100</v>
      </c>
    </row>
    <row r="654" spans="1:6" ht="24" x14ac:dyDescent="0.2">
      <c r="A654" s="55" t="s">
        <v>606</v>
      </c>
      <c r="B654" s="87" t="s">
        <v>1302</v>
      </c>
      <c r="C654" s="52" t="s">
        <v>1303</v>
      </c>
      <c r="D654" s="264">
        <v>56</v>
      </c>
      <c r="E654" s="264">
        <v>58</v>
      </c>
      <c r="F654" s="54">
        <f t="shared" si="188"/>
        <v>103.57142857142858</v>
      </c>
    </row>
    <row r="655" spans="1:6" ht="12.75" customHeight="1" x14ac:dyDescent="0.2">
      <c r="A655" s="55" t="s">
        <v>606</v>
      </c>
      <c r="B655" s="87" t="s">
        <v>1304</v>
      </c>
      <c r="C655" s="52" t="s">
        <v>1305</v>
      </c>
      <c r="D655" s="264">
        <v>23</v>
      </c>
      <c r="E655" s="264">
        <v>23</v>
      </c>
      <c r="F655" s="54">
        <f t="shared" si="188"/>
        <v>100</v>
      </c>
    </row>
    <row r="656" spans="1:6" ht="12.75" customHeight="1" x14ac:dyDescent="0.2">
      <c r="A656" s="55" t="s">
        <v>606</v>
      </c>
      <c r="B656" s="87" t="s">
        <v>1306</v>
      </c>
      <c r="C656" s="52" t="s">
        <v>1307</v>
      </c>
      <c r="D656" s="264">
        <v>56</v>
      </c>
      <c r="E656" s="264">
        <v>58</v>
      </c>
      <c r="F656" s="54">
        <f t="shared" si="188"/>
        <v>103.57142857142858</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173751</v>
      </c>
      <c r="E658" s="244">
        <v>200509.96</v>
      </c>
      <c r="F658" s="54">
        <f t="shared" si="188"/>
        <v>115.40075165035022</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400</v>
      </c>
      <c r="E660" s="244">
        <v>0</v>
      </c>
      <c r="F660" s="54">
        <f t="shared" si="188"/>
        <v>0</v>
      </c>
    </row>
    <row r="661" spans="1:6" ht="12.75" customHeight="1" x14ac:dyDescent="0.2">
      <c r="A661" s="55">
        <v>63311</v>
      </c>
      <c r="B661" s="87" t="s">
        <v>1317</v>
      </c>
      <c r="C661" s="52" t="s">
        <v>1318</v>
      </c>
      <c r="D661" s="244">
        <v>1214517</v>
      </c>
      <c r="E661" s="244">
        <v>1533499.16</v>
      </c>
      <c r="F661" s="54">
        <f t="shared" si="188"/>
        <v>126.26411651710103</v>
      </c>
    </row>
    <row r="662" spans="1:6" ht="12.75" customHeight="1" x14ac:dyDescent="0.2">
      <c r="A662" s="55">
        <v>63312</v>
      </c>
      <c r="B662" s="87" t="s">
        <v>1319</v>
      </c>
      <c r="C662" s="52" t="s">
        <v>1320</v>
      </c>
      <c r="D662" s="244">
        <v>76717</v>
      </c>
      <c r="E662" s="244">
        <v>0</v>
      </c>
      <c r="F662" s="54">
        <f t="shared" si="188"/>
        <v>0</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707919</v>
      </c>
      <c r="E664" s="244">
        <v>712145.22</v>
      </c>
      <c r="F664" s="54">
        <f t="shared" si="188"/>
        <v>100.59699202874906</v>
      </c>
    </row>
    <row r="665" spans="1:6" ht="12.75" customHeight="1" x14ac:dyDescent="0.2">
      <c r="A665" s="55">
        <v>63321</v>
      </c>
      <c r="B665" s="87" t="s">
        <v>1325</v>
      </c>
      <c r="C665" s="52" t="s">
        <v>1326</v>
      </c>
      <c r="D665" s="244">
        <v>185363</v>
      </c>
      <c r="E665" s="244">
        <v>730000</v>
      </c>
      <c r="F665" s="54">
        <f t="shared" si="188"/>
        <v>393.82185225746241</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0</v>
      </c>
      <c r="E669" s="244">
        <v>0</v>
      </c>
      <c r="F669" s="54" t="str">
        <f t="shared" si="188"/>
        <v>-</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393159</v>
      </c>
      <c r="E673" s="244">
        <v>397500</v>
      </c>
      <c r="F673" s="54">
        <f t="shared" si="188"/>
        <v>101.10413344219513</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1250436</v>
      </c>
      <c r="E676" s="244">
        <v>1753212.54</v>
      </c>
      <c r="F676" s="54">
        <f t="shared" si="188"/>
        <v>140.20809861520303</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38000</v>
      </c>
      <c r="E678" s="244">
        <v>40000</v>
      </c>
      <c r="F678" s="54">
        <f t="shared" si="188"/>
        <v>105.26315789473684</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1323828</v>
      </c>
      <c r="E710" s="244">
        <v>1576118.02</v>
      </c>
      <c r="F710" s="54">
        <f t="shared" si="188"/>
        <v>119.05761322467873</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50424.82</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87820</v>
      </c>
      <c r="E716" s="244">
        <v>0</v>
      </c>
      <c r="F716" s="54">
        <f t="shared" si="188"/>
        <v>0</v>
      </c>
    </row>
    <row r="717" spans="1:6" ht="12.75" customHeight="1" x14ac:dyDescent="0.2">
      <c r="A717" s="55">
        <v>31215</v>
      </c>
      <c r="B717" s="87" t="s">
        <v>1411</v>
      </c>
      <c r="C717" s="52" t="s">
        <v>1412</v>
      </c>
      <c r="D717" s="244">
        <v>21313</v>
      </c>
      <c r="E717" s="244">
        <v>20060.23</v>
      </c>
      <c r="F717" s="54">
        <f t="shared" si="188"/>
        <v>94.122038192652369</v>
      </c>
    </row>
    <row r="718" spans="1:6" ht="12.75" customHeight="1" x14ac:dyDescent="0.2">
      <c r="A718" s="55">
        <v>32121</v>
      </c>
      <c r="B718" s="87" t="s">
        <v>1413</v>
      </c>
      <c r="C718" s="52" t="s">
        <v>1414</v>
      </c>
      <c r="D718" s="244">
        <v>277771</v>
      </c>
      <c r="E718" s="244">
        <v>341900.6</v>
      </c>
      <c r="F718" s="54">
        <f t="shared" si="188"/>
        <v>123.0872193281516</v>
      </c>
    </row>
    <row r="719" spans="1:6" ht="12.75" customHeight="1" x14ac:dyDescent="0.2">
      <c r="A719" s="55" t="s">
        <v>1415</v>
      </c>
      <c r="B719" s="87" t="s">
        <v>1416</v>
      </c>
      <c r="C719" s="52" t="s">
        <v>1415</v>
      </c>
      <c r="D719" s="244">
        <v>2144</v>
      </c>
      <c r="E719" s="244">
        <v>0</v>
      </c>
      <c r="F719" s="54">
        <f t="shared" si="188"/>
        <v>0</v>
      </c>
    </row>
    <row r="720" spans="1:6" ht="12.75" customHeight="1" x14ac:dyDescent="0.2">
      <c r="A720" s="55" t="s">
        <v>1417</v>
      </c>
      <c r="B720" s="87" t="s">
        <v>1418</v>
      </c>
      <c r="C720" s="52" t="s">
        <v>1417</v>
      </c>
      <c r="D720" s="244">
        <v>14260</v>
      </c>
      <c r="E720" s="244">
        <v>10801</v>
      </c>
      <c r="F720" s="54">
        <f t="shared" si="188"/>
        <v>75.743338008415151</v>
      </c>
    </row>
    <row r="721" spans="1:6" ht="12.75" customHeight="1" x14ac:dyDescent="0.2">
      <c r="A721" s="55" t="s">
        <v>1419</v>
      </c>
      <c r="B721" s="87" t="s">
        <v>1420</v>
      </c>
      <c r="C721" s="52" t="s">
        <v>1419</v>
      </c>
      <c r="D721" s="244">
        <v>78671</v>
      </c>
      <c r="E721" s="244">
        <v>201622.2</v>
      </c>
      <c r="F721" s="54">
        <f t="shared" si="188"/>
        <v>256.28528936965341</v>
      </c>
    </row>
    <row r="722" spans="1:6" ht="12.75" customHeight="1" x14ac:dyDescent="0.2">
      <c r="A722" s="55" t="s">
        <v>1421</v>
      </c>
      <c r="B722" s="87" t="s">
        <v>1422</v>
      </c>
      <c r="C722" s="52" t="s">
        <v>1421</v>
      </c>
      <c r="D722" s="244">
        <v>29245</v>
      </c>
      <c r="E722" s="244">
        <v>3078.47</v>
      </c>
      <c r="F722" s="54">
        <f t="shared" si="188"/>
        <v>10.526483159514447</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600</v>
      </c>
      <c r="E724" s="244">
        <v>0</v>
      </c>
      <c r="F724" s="54">
        <f t="shared" si="188"/>
        <v>0</v>
      </c>
    </row>
    <row r="725" spans="1:6" ht="12.75" customHeight="1" x14ac:dyDescent="0.2">
      <c r="A725" s="55">
        <v>32911</v>
      </c>
      <c r="B725" s="87" t="s">
        <v>1427</v>
      </c>
      <c r="C725" s="52" t="s">
        <v>1428</v>
      </c>
      <c r="D725" s="244">
        <v>173028</v>
      </c>
      <c r="E725" s="244">
        <v>173852.81</v>
      </c>
      <c r="F725" s="54">
        <f t="shared" ref="F725:F979" si="190">IF(D725&lt;&gt;0,IF(E725/D725&gt;=100,"&gt;&gt;100",E725/D725*100),"-")</f>
        <v>100.47669163372402</v>
      </c>
    </row>
    <row r="726" spans="1:6" ht="12.75" customHeight="1" x14ac:dyDescent="0.2">
      <c r="A726" s="55" t="s">
        <v>1429</v>
      </c>
      <c r="B726" s="87" t="s">
        <v>1430</v>
      </c>
      <c r="C726" s="52" t="s">
        <v>1429</v>
      </c>
      <c r="D726" s="244">
        <v>16048</v>
      </c>
      <c r="E726" s="244">
        <v>30829.32</v>
      </c>
      <c r="F726" s="54">
        <f t="shared" si="190"/>
        <v>192.10692921236293</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156030</v>
      </c>
      <c r="E742" s="244">
        <v>141287.06</v>
      </c>
      <c r="F742" s="54">
        <f t="shared" si="190"/>
        <v>90.551214510030121</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0</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310000</v>
      </c>
      <c r="E816" s="244">
        <v>289999.93</v>
      </c>
      <c r="F816" s="54">
        <f t="shared" si="190"/>
        <v>93.548364516129041</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188800</v>
      </c>
      <c r="E818" s="244">
        <v>204400</v>
      </c>
      <c r="F818" s="54">
        <f t="shared" si="190"/>
        <v>108.26271186440677</v>
      </c>
    </row>
    <row r="819" spans="1:6" ht="12.75" customHeight="1" x14ac:dyDescent="0.2">
      <c r="A819" s="55">
        <v>37215</v>
      </c>
      <c r="B819" s="87" t="s">
        <v>1615</v>
      </c>
      <c r="C819" s="52" t="s">
        <v>1616</v>
      </c>
      <c r="D819" s="244">
        <v>61200</v>
      </c>
      <c r="E819" s="244">
        <v>25200</v>
      </c>
      <c r="F819" s="54">
        <f t="shared" si="190"/>
        <v>41.17647058823529</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118250</v>
      </c>
      <c r="E823" s="244">
        <v>98528.67</v>
      </c>
      <c r="F823" s="54">
        <f t="shared" si="190"/>
        <v>83.32234249471459</v>
      </c>
    </row>
    <row r="824" spans="1:6" ht="12.75" customHeight="1" x14ac:dyDescent="0.2">
      <c r="A824" s="55">
        <v>37221</v>
      </c>
      <c r="B824" s="87" t="s">
        <v>1625</v>
      </c>
      <c r="C824" s="52" t="s">
        <v>1626</v>
      </c>
      <c r="D824" s="244">
        <v>35721</v>
      </c>
      <c r="E824" s="244">
        <v>40003.279999999999</v>
      </c>
      <c r="F824" s="54">
        <f t="shared" si="190"/>
        <v>111.98813023151648</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16150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119765.05</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826647</v>
      </c>
      <c r="E954" s="244">
        <v>829479.61</v>
      </c>
      <c r="F954" s="54">
        <f t="shared" si="190"/>
        <v>100.34266258753736</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516937</v>
      </c>
      <c r="E968" s="244">
        <v>97</v>
      </c>
      <c r="F968" s="54">
        <f t="shared" si="190"/>
        <v>1.876437554286112E-2</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6" workbookViewId="0">
      <selection activeCell="E289" sqref="E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133644701</v>
      </c>
      <c r="E6" s="231">
        <f t="shared" si="0"/>
        <v>130891643.91</v>
      </c>
      <c r="F6" s="232">
        <f t="shared" ref="F6:F260" si="1">IF(D6&gt;0,IF(E6/D6&gt;=100,"&gt;&gt;100",E6/D6*100),"-")</f>
        <v>97.940017771449078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88117620</v>
      </c>
      <c r="E7" s="106">
        <f t="shared" si="2"/>
        <v>86006785.189999998</v>
      </c>
      <c r="F7" s="95">
        <f t="shared" si="1"/>
        <v>97.604525848519287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7748303</v>
      </c>
      <c r="E8" s="106">
        <f>E9+E10-E11</f>
        <v>7812013.8600000003</v>
      </c>
      <c r="F8" s="95">
        <f t="shared" si="1"/>
        <v>100.82225566036847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7668303</v>
      </c>
      <c r="E9" s="249">
        <v>7728013.8600000003</v>
      </c>
      <c r="F9" s="95">
        <f t="shared" si="1"/>
        <v>100.778671108849</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80000</v>
      </c>
      <c r="E10" s="249">
        <v>84000</v>
      </c>
      <c r="F10" s="95">
        <f t="shared" si="1"/>
        <v>105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78374763</v>
      </c>
      <c r="E12" s="106">
        <f t="shared" si="3"/>
        <v>74712790.980000004</v>
      </c>
      <c r="F12" s="95">
        <f t="shared" si="1"/>
        <v>95.327613277758815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60608915</v>
      </c>
      <c r="E13" s="106">
        <f t="shared" si="4"/>
        <v>56692653.920000002</v>
      </c>
      <c r="F13" s="95">
        <f t="shared" si="1"/>
        <v>93.538473539742455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681153</v>
      </c>
      <c r="E14" s="249">
        <v>681153.25</v>
      </c>
      <c r="F14" s="95">
        <f t="shared" si="1"/>
        <v>100.00003670247359</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35764697</v>
      </c>
      <c r="E15" s="249">
        <v>35832540.439999998</v>
      </c>
      <c r="F15" s="95">
        <f t="shared" si="1"/>
        <v>100.18969387605883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3397704</v>
      </c>
      <c r="E16" s="249">
        <v>3397704.08</v>
      </c>
      <c r="F16" s="95">
        <f t="shared" si="1"/>
        <v>100.00000235453118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79170429</v>
      </c>
      <c r="E17" s="249">
        <v>79315107.810000002</v>
      </c>
      <c r="F17" s="95">
        <f t="shared" si="1"/>
        <v>100.18274349631224</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58405068</v>
      </c>
      <c r="E18" s="249">
        <v>62533851.659999996</v>
      </c>
      <c r="F18" s="95">
        <f t="shared" si="1"/>
        <v>107.06922156138916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2285298</v>
      </c>
      <c r="E19" s="106">
        <f t="shared" si="5"/>
        <v>2711226.96</v>
      </c>
      <c r="F19" s="95">
        <f t="shared" si="1"/>
        <v>118.63778640684934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1563553</v>
      </c>
      <c r="E20" s="249">
        <v>1642323.16</v>
      </c>
      <c r="F20" s="95">
        <f t="shared" si="1"/>
        <v>105.03789510173303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174390</v>
      </c>
      <c r="E21" s="249">
        <v>174390.67</v>
      </c>
      <c r="F21" s="95">
        <f t="shared" si="1"/>
        <v>100.00038419634154</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133584</v>
      </c>
      <c r="E22" s="249">
        <v>133583.44</v>
      </c>
      <c r="F22" s="95">
        <f t="shared" si="1"/>
        <v>99.999580788118337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155777</v>
      </c>
      <c r="E24" s="249">
        <v>155776.78</v>
      </c>
      <c r="F24" s="95">
        <f t="shared" si="1"/>
        <v>99.999858772476031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0</v>
      </c>
      <c r="E25" s="249">
        <v>0</v>
      </c>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4594639</v>
      </c>
      <c r="E26" s="249">
        <v>5595664.1900000004</v>
      </c>
      <c r="F26" s="95">
        <f t="shared" si="1"/>
        <v>121.78680827808235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4336645</v>
      </c>
      <c r="E28" s="249">
        <v>4990511.28</v>
      </c>
      <c r="F28" s="95">
        <f t="shared" si="1"/>
        <v>115.07769900464531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179469</v>
      </c>
      <c r="E29" s="106">
        <f t="shared" si="6"/>
        <v>121628.75</v>
      </c>
      <c r="F29" s="95">
        <f t="shared" si="1"/>
        <v>67.771453565796875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464082</v>
      </c>
      <c r="E30" s="249">
        <v>464082.2</v>
      </c>
      <c r="F30" s="95">
        <f t="shared" si="1"/>
        <v>100.00004309583221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284613</v>
      </c>
      <c r="E34" s="249">
        <v>342453.45</v>
      </c>
      <c r="F34" s="95">
        <f t="shared" si="1"/>
        <v>120.3224905397856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224800</v>
      </c>
      <c r="E35" s="106">
        <f t="shared" si="7"/>
        <v>279161.65999999992</v>
      </c>
      <c r="F35" s="95">
        <f t="shared" si="1"/>
        <v>124.18223309608538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1555279</v>
      </c>
      <c r="E36" s="249">
        <v>1623337.81</v>
      </c>
      <c r="F36" s="95">
        <f t="shared" si="1"/>
        <v>104.37598720229619</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92835</v>
      </c>
      <c r="E37" s="249">
        <v>92834.41</v>
      </c>
      <c r="F37" s="95">
        <f t="shared" si="1"/>
        <v>99.999364463833686</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1423314</v>
      </c>
      <c r="E40" s="249">
        <v>1437010.56</v>
      </c>
      <c r="F40" s="95">
        <f t="shared" si="1"/>
        <v>100.96230065888483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15076281</v>
      </c>
      <c r="E45" s="106">
        <f t="shared" si="9"/>
        <v>14908119.690000001</v>
      </c>
      <c r="F45" s="95">
        <f t="shared" si="1"/>
        <v>98.884596871071864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335835</v>
      </c>
      <c r="E46" s="249">
        <v>335835</v>
      </c>
      <c r="F46" s="95">
        <f t="shared" si="1"/>
        <v>100</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523836</v>
      </c>
      <c r="E47" s="249">
        <v>552291.25</v>
      </c>
      <c r="F47" s="95">
        <f t="shared" si="1"/>
        <v>105.43209134156493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2973509</v>
      </c>
      <c r="E48" s="249">
        <v>3001009.13</v>
      </c>
      <c r="F48" s="95">
        <f t="shared" si="1"/>
        <v>100.92483762450357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12105102</v>
      </c>
      <c r="E49" s="249">
        <v>12365039.9</v>
      </c>
      <c r="F49" s="95">
        <f t="shared" si="1"/>
        <v>102.14734167460959</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862001</v>
      </c>
      <c r="E50" s="249">
        <v>1346055.59</v>
      </c>
      <c r="F50" s="95">
        <f t="shared" si="1"/>
        <v>156.15475968125327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1056179</v>
      </c>
      <c r="E51" s="249">
        <v>1068179.22</v>
      </c>
      <c r="F51" s="95">
        <f t="shared" si="1"/>
        <v>101.13619187656637</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8454</v>
      </c>
      <c r="E53" s="249">
        <v>8454</v>
      </c>
      <c r="F53" s="95">
        <f t="shared" si="1"/>
        <v>100</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746242</v>
      </c>
      <c r="E54" s="249">
        <v>763243.73</v>
      </c>
      <c r="F54" s="95">
        <f t="shared" si="1"/>
        <v>102.27831320134754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754696</v>
      </c>
      <c r="E55" s="249">
        <v>771697.73</v>
      </c>
      <c r="F55" s="95">
        <f t="shared" si="1"/>
        <v>102.25279185261348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932475</v>
      </c>
      <c r="E56" s="106">
        <f t="shared" si="11"/>
        <v>2407901.13</v>
      </c>
      <c r="F56" s="95">
        <f t="shared" si="1"/>
        <v>258.22688329445828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521881</v>
      </c>
      <c r="E57" s="249">
        <v>1997306.75</v>
      </c>
      <c r="F57" s="95">
        <f t="shared" si="1"/>
        <v>382.71306102349001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410594</v>
      </c>
      <c r="E58" s="249">
        <v>410594.38</v>
      </c>
      <c r="F58" s="95">
        <f t="shared" si="1"/>
        <v>100.00009254884388</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5900</v>
      </c>
      <c r="E63" s="106">
        <f t="shared" si="12"/>
        <v>5900</v>
      </c>
      <c r="F63" s="95">
        <f t="shared" si="1"/>
        <v>100</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5900</v>
      </c>
      <c r="E64" s="249">
        <v>5900</v>
      </c>
      <c r="F64" s="95">
        <f t="shared" si="1"/>
        <v>100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45527081</v>
      </c>
      <c r="E68" s="106">
        <f t="shared" si="13"/>
        <v>44884858.720000006</v>
      </c>
      <c r="F68" s="95">
        <f t="shared" si="1"/>
        <v>98.58936205464174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1436157</v>
      </c>
      <c r="E69" s="106">
        <f t="shared" si="14"/>
        <v>2130339.4300000002</v>
      </c>
      <c r="F69" s="95">
        <f t="shared" si="1"/>
        <v>148.33611018851005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1436157</v>
      </c>
      <c r="E70" s="106">
        <f t="shared" si="15"/>
        <v>2130339.4300000002</v>
      </c>
      <c r="F70" s="95">
        <f t="shared" si="1"/>
        <v>148.33611018851005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1435842</v>
      </c>
      <c r="E72" s="249">
        <v>2130024.4300000002</v>
      </c>
      <c r="F72" s="95">
        <f t="shared" si="1"/>
        <v>148.34671433207834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315</v>
      </c>
      <c r="E74" s="249">
        <v>315</v>
      </c>
      <c r="F74" s="95">
        <f t="shared" si="1"/>
        <v>100</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244368</v>
      </c>
      <c r="E78" s="106">
        <f>E79+SUM(E82:E84)-E85+E86</f>
        <v>251128.38</v>
      </c>
      <c r="F78" s="95">
        <f t="shared" si="1"/>
        <v>102.76647515222943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10585</v>
      </c>
      <c r="E83" s="249">
        <v>10584.99</v>
      </c>
      <c r="F83" s="95">
        <f t="shared" si="1"/>
        <v>99.999905526688707</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4207</v>
      </c>
      <c r="E84" s="249">
        <v>4207.16</v>
      </c>
      <c r="F84" s="95">
        <f t="shared" si="1"/>
        <v>100.00380318516757</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229576</v>
      </c>
      <c r="E86" s="249">
        <v>236336.23</v>
      </c>
      <c r="F86" s="95">
        <f t="shared" si="1"/>
        <v>102.94465884935708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46767</v>
      </c>
      <c r="E118" s="106">
        <f t="shared" si="20"/>
        <v>46767.07</v>
      </c>
      <c r="F118" s="95">
        <f t="shared" si="1"/>
        <v>100.00014967819189</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46767</v>
      </c>
      <c r="E119" s="106">
        <f t="shared" si="21"/>
        <v>46767.07</v>
      </c>
      <c r="F119" s="95">
        <f t="shared" si="1"/>
        <v>100.00014967819189</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46767</v>
      </c>
      <c r="E123" s="249">
        <v>46767.07</v>
      </c>
      <c r="F123" s="95">
        <f t="shared" si="1"/>
        <v>100.00014967819189</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31244300</v>
      </c>
      <c r="E134" s="106">
        <f t="shared" si="23"/>
        <v>31244300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31244300</v>
      </c>
      <c r="E135" s="106">
        <f t="shared" si="24"/>
        <v>31244300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31244300</v>
      </c>
      <c r="E139" s="249">
        <v>31244300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11801778</v>
      </c>
      <c r="E146" s="106">
        <f t="shared" si="26"/>
        <v>10678657.350000001</v>
      </c>
      <c r="F146" s="95">
        <f t="shared" si="1"/>
        <v>90.48346232237212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5898514</v>
      </c>
      <c r="E147" s="249">
        <v>4896150.96</v>
      </c>
      <c r="F147" s="95">
        <f t="shared" si="1"/>
        <v>83.006515878405978</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9546362</v>
      </c>
      <c r="E158" s="249">
        <v>8998572.1500000004</v>
      </c>
      <c r="F158" s="95">
        <f t="shared" si="1"/>
        <v>94.261794702526473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10059574</v>
      </c>
      <c r="E159" s="249">
        <v>10925209.84</v>
      </c>
      <c r="F159" s="95">
        <f t="shared" si="1"/>
        <v>108.60509441055855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7716</v>
      </c>
      <c r="E160" s="249">
        <v>12844.88</v>
      </c>
      <c r="F160" s="95">
        <f t="shared" si="1"/>
        <v>166.47071021254536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101000</v>
      </c>
      <c r="E162" s="249">
        <v>106000</v>
      </c>
      <c r="F162" s="95">
        <f t="shared" si="1"/>
        <v>104.95049504950495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13811388</v>
      </c>
      <c r="E163" s="249">
        <v>14260120.48</v>
      </c>
      <c r="F163" s="95">
        <f t="shared" si="1"/>
        <v>103.24900350348567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395363</v>
      </c>
      <c r="E164" s="106">
        <f t="shared" si="28"/>
        <v>20648.240000000049</v>
      </c>
      <c r="F164" s="95">
        <f t="shared" si="1"/>
        <v>5.2226030255739779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372580</v>
      </c>
      <c r="E165" s="249">
        <v>253043.5</v>
      </c>
      <c r="F165" s="95">
        <f t="shared" si="1"/>
        <v>67.916554833861184</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123966</v>
      </c>
      <c r="E166" s="249">
        <v>79887.78</v>
      </c>
      <c r="F166" s="95">
        <f t="shared" si="1"/>
        <v>64.44329896907216</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101183</v>
      </c>
      <c r="E169" s="249">
        <v>312283.03999999998</v>
      </c>
      <c r="F169" s="95">
        <f t="shared" si="1"/>
        <v>308.63192433511557</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358348</v>
      </c>
      <c r="E170" s="106">
        <f t="shared" si="29"/>
        <v>513018.25</v>
      </c>
      <c r="F170" s="95">
        <f t="shared" si="1"/>
        <v>143.16202406599172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92603.91</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358348</v>
      </c>
      <c r="E173" s="249">
        <v>420414.34</v>
      </c>
      <c r="F173" s="95">
        <f t="shared" si="1"/>
        <v>117.32013015281235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133644701</v>
      </c>
      <c r="E175" s="106">
        <f t="shared" si="30"/>
        <v>130891643.91</v>
      </c>
      <c r="F175" s="95">
        <f t="shared" si="1"/>
        <v>97.940017771449078</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32412526</v>
      </c>
      <c r="E176" s="106">
        <f t="shared" si="31"/>
        <v>31295459.879999999</v>
      </c>
      <c r="F176" s="95">
        <f t="shared" si="1"/>
        <v>96.553597457970412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21090392</v>
      </c>
      <c r="E177" s="106">
        <f t="shared" si="32"/>
        <v>20868476.52</v>
      </c>
      <c r="F177" s="95">
        <f t="shared" si="1"/>
        <v>98.94778873716524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501046</v>
      </c>
      <c r="E178" s="249">
        <v>557218.89</v>
      </c>
      <c r="F178" s="95">
        <f t="shared" si="1"/>
        <v>111.21112432790603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20177838</v>
      </c>
      <c r="E179" s="249">
        <v>20099717.440000001</v>
      </c>
      <c r="F179" s="95">
        <f t="shared" si="1"/>
        <v>99.612839789872439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48380</v>
      </c>
      <c r="E180" s="106">
        <f t="shared" si="33"/>
        <v>48461.79</v>
      </c>
      <c r="F180" s="95">
        <f t="shared" si="1"/>
        <v>100.16905746176106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48369</v>
      </c>
      <c r="E182" s="249">
        <v>48368.79</v>
      </c>
      <c r="F182" s="95">
        <f t="shared" si="1"/>
        <v>99.999565837623265</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11</v>
      </c>
      <c r="E183" s="249">
        <v>93</v>
      </c>
      <c r="F183" s="95">
        <f t="shared" si="1"/>
        <v>845.4545454545455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7000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51333</v>
      </c>
      <c r="E186" s="249">
        <v>40003.279999999999</v>
      </c>
      <c r="F186" s="95">
        <f t="shared" si="1"/>
        <v>77.92897356476341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311795</v>
      </c>
      <c r="E188" s="249">
        <v>116075.12</v>
      </c>
      <c r="F188" s="95">
        <f t="shared" si="1"/>
        <v>37.228024824002951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1245857</v>
      </c>
      <c r="E189" s="249">
        <v>1182856.23</v>
      </c>
      <c r="F189" s="95">
        <f t="shared" si="1"/>
        <v>94.943178069393198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10064944</v>
      </c>
      <c r="E206" s="106">
        <f t="shared" si="37"/>
        <v>9235367.8599999994</v>
      </c>
      <c r="F206" s="95">
        <f t="shared" si="1"/>
        <v>91.757766958266231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10064944</v>
      </c>
      <c r="E207" s="106">
        <f t="shared" si="38"/>
        <v>9235367.8599999994</v>
      </c>
      <c r="F207" s="95">
        <f t="shared" si="1"/>
        <v>91.757766958266231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254107</v>
      </c>
      <c r="E210" s="249">
        <v>254107.29</v>
      </c>
      <c r="F210" s="95">
        <f t="shared" si="1"/>
        <v>100.000114125152</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8131693</v>
      </c>
      <c r="E212" s="249">
        <v>7302213.7699999996</v>
      </c>
      <c r="F212" s="95">
        <f t="shared" si="1"/>
        <v>89.799427622267586</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1679144</v>
      </c>
      <c r="E217" s="249">
        <v>1679046.8</v>
      </c>
      <c r="F217" s="95">
        <f t="shared" si="1"/>
        <v>99.994211336252278</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11333</v>
      </c>
      <c r="E234" s="106">
        <f t="shared" si="40"/>
        <v>8759.27</v>
      </c>
      <c r="F234" s="95">
        <f t="shared" si="1"/>
        <v>77.289949704403071</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11333</v>
      </c>
      <c r="E236" s="249">
        <v>8759.27</v>
      </c>
      <c r="F236" s="95">
        <f t="shared" si="1"/>
        <v>77.289949704403071</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101232175</v>
      </c>
      <c r="E237" s="106">
        <f t="shared" si="41"/>
        <v>99596184.030000001</v>
      </c>
      <c r="F237" s="95">
        <f t="shared" si="1"/>
        <v>98.383921939837805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109356653</v>
      </c>
      <c r="E238" s="106">
        <f t="shared" si="42"/>
        <v>108071784.51000001</v>
      </c>
      <c r="F238" s="95">
        <f t="shared" si="1"/>
        <v>98.825066006729372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119469966</v>
      </c>
      <c r="E239" s="106">
        <f t="shared" si="43"/>
        <v>117307152.37</v>
      </c>
      <c r="F239" s="95">
        <f t="shared" si="1"/>
        <v>98.189659123197544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119469966</v>
      </c>
      <c r="E240" s="249">
        <v>117307152.37</v>
      </c>
      <c r="F240" s="95">
        <f t="shared" si="1"/>
        <v>98.189659123197544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10113313</v>
      </c>
      <c r="E242" s="106">
        <f t="shared" si="44"/>
        <v>9235367.8599999994</v>
      </c>
      <c r="F242" s="95">
        <f t="shared" si="1"/>
        <v>91.318916560774881</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10113313</v>
      </c>
      <c r="E243" s="249">
        <v>9235367.8599999994</v>
      </c>
      <c r="F243" s="95">
        <f t="shared" si="1"/>
        <v>91.318916560774881</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-19603729</v>
      </c>
      <c r="E245" s="106">
        <f t="shared" si="45"/>
        <v>-18608667.609999999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739863.66</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739863.66</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19603729</v>
      </c>
      <c r="E250" s="106">
        <f t="shared" si="47"/>
        <v>19348531.27</v>
      </c>
      <c r="F250" s="95">
        <f t="shared" si="1"/>
        <v>98.698218435890439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2503638</v>
      </c>
      <c r="E251" s="249">
        <v>0</v>
      </c>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15736507</v>
      </c>
      <c r="E252" s="249">
        <v>18518954.66</v>
      </c>
      <c r="F252" s="95">
        <f t="shared" si="1"/>
        <v>117.68148204681002</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1363584</v>
      </c>
      <c r="E253" s="249">
        <v>829576.61</v>
      </c>
      <c r="F253" s="95">
        <f t="shared" si="1"/>
        <v>60.837954244109639</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11083887</v>
      </c>
      <c r="E255" s="249">
        <v>10112418.890000001</v>
      </c>
      <c r="F255" s="95">
        <f t="shared" si="1"/>
        <v>91.235312034487549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395364</v>
      </c>
      <c r="E256" s="249">
        <v>20648.240000000002</v>
      </c>
      <c r="F256" s="95">
        <f t="shared" si="1"/>
        <v>5.2225898159670585</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9014644</v>
      </c>
      <c r="E259" s="106">
        <f t="shared" si="49"/>
        <v>20399934.82</v>
      </c>
      <c r="F259" s="95">
        <f t="shared" si="1"/>
        <v>226.2977308920907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9014644</v>
      </c>
      <c r="E260" s="250">
        <v>20399934.82</v>
      </c>
      <c r="F260" s="99">
        <f t="shared" si="1"/>
        <v>226.2977308920907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25553124</v>
      </c>
      <c r="E264" s="249">
        <v>24879071.359999999</v>
      </c>
      <c r="F264" s="95">
        <f t="shared" si="50"/>
        <v>97.362151727514799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60042</v>
      </c>
      <c r="E265" s="249">
        <v>59706.47</v>
      </c>
      <c r="F265" s="95">
        <f t="shared" si="50"/>
        <v>99.441174511175518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496546</v>
      </c>
      <c r="E266" s="249">
        <v>332931.28000000003</v>
      </c>
      <c r="F266" s="95">
        <f t="shared" si="50"/>
        <v>67.049433486524919</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7327</v>
      </c>
      <c r="E268" s="249">
        <v>7327.28</v>
      </c>
      <c r="F268" s="95">
        <f t="shared" si="50"/>
        <v>100.00382148218915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207039</v>
      </c>
      <c r="E271" s="249">
        <v>202884.85</v>
      </c>
      <c r="F271" s="95">
        <f t="shared" si="50"/>
        <v>97.993542279473928</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2403445</v>
      </c>
      <c r="E287" s="249">
        <v>4770934.7699999996</v>
      </c>
      <c r="F287" s="95">
        <f t="shared" si="50"/>
        <v>198.50401278165299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18686947</v>
      </c>
      <c r="E288" s="249">
        <v>16097541.75</v>
      </c>
      <c r="F288" s="95">
        <f t="shared" si="50"/>
        <v>86.143240787272518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198555</v>
      </c>
      <c r="E289" s="249">
        <v>725338.38</v>
      </c>
      <c r="F289" s="95">
        <f t="shared" si="50"/>
        <v>365.30854423207677</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1047302</v>
      </c>
      <c r="E290" s="249">
        <v>457517.85</v>
      </c>
      <c r="F290" s="95">
        <f t="shared" si="50"/>
        <v>43.68537919339407</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333251</v>
      </c>
      <c r="E293" s="249">
        <v>333154.09000000003</v>
      </c>
      <c r="F293" s="95">
        <f t="shared" si="50"/>
        <v>99.970919817194854</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9731693</v>
      </c>
      <c r="E294" s="249">
        <v>8902213.7699999996</v>
      </c>
      <c r="F294" s="95">
        <f t="shared" si="50"/>
        <v>91.476516675978161</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22875</v>
      </c>
      <c r="E297" s="249">
        <v>72999.600000000006</v>
      </c>
      <c r="F297" s="95">
        <f t="shared" si="50"/>
        <v>319.12393442622954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253553</v>
      </c>
      <c r="E299" s="249">
        <v>11333.89</v>
      </c>
      <c r="F299" s="95">
        <f t="shared" si="50"/>
        <v>4.4700279625955917</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17" sqref="D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8427980</v>
      </c>
      <c r="E5" s="81">
        <f t="shared" si="0"/>
        <v>10407258.560000001</v>
      </c>
      <c r="F5" s="82">
        <f t="shared" ref="F5:F141" si="1">IF(D5&gt;0,IF(E5/D5&gt;=100,"&gt;&gt;100",E5/D5*100),"-")</f>
        <v>123.48461386951558</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8427980</v>
      </c>
      <c r="E6" s="83">
        <f t="shared" si="2"/>
        <v>10407258.560000001</v>
      </c>
      <c r="F6" s="65">
        <f t="shared" si="1"/>
        <v>123.48461386951558</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8165485</v>
      </c>
      <c r="E7" s="251">
        <v>10103923.83</v>
      </c>
      <c r="F7" s="65">
        <f t="shared" si="1"/>
        <v>123.73942062229004</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262495</v>
      </c>
      <c r="E8" s="251">
        <v>303334.73</v>
      </c>
      <c r="F8" s="65">
        <f t="shared" si="1"/>
        <v>115.55828872930914</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3467070</v>
      </c>
      <c r="E28" s="83">
        <f t="shared" si="6"/>
        <v>3485833</v>
      </c>
      <c r="F28" s="65">
        <f t="shared" si="1"/>
        <v>100.54117742070395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3436622</v>
      </c>
      <c r="E30" s="251">
        <v>3475833</v>
      </c>
      <c r="F30" s="65">
        <f t="shared" si="1"/>
        <v>101.1409750621395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30448</v>
      </c>
      <c r="E34" s="251">
        <v>10000</v>
      </c>
      <c r="F34" s="65">
        <f t="shared" si="1"/>
        <v>32.842879663688912</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440000</v>
      </c>
      <c r="E35" s="83">
        <f t="shared" si="7"/>
        <v>475015.39</v>
      </c>
      <c r="F35" s="65">
        <f t="shared" si="1"/>
        <v>107.95804318181818</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12700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12700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54050.34</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54050.34</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80000</v>
      </c>
      <c r="E61" s="83">
        <f t="shared" si="13"/>
        <v>80000</v>
      </c>
      <c r="F61" s="65">
        <f t="shared" si="1"/>
        <v>100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80000</v>
      </c>
      <c r="E64" s="251">
        <v>80000</v>
      </c>
      <c r="F64" s="65">
        <f t="shared" si="1"/>
        <v>100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360000</v>
      </c>
      <c r="E74" s="251">
        <v>328265.05</v>
      </c>
      <c r="F74" s="65">
        <f t="shared" si="1"/>
        <v>91.184736111111107</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651936</v>
      </c>
      <c r="E75" s="83">
        <f t="shared" si="15"/>
        <v>857290.22</v>
      </c>
      <c r="F75" s="65">
        <f t="shared" si="1"/>
        <v>131.4991379521916</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651936</v>
      </c>
      <c r="E76" s="251">
        <v>857290.22</v>
      </c>
      <c r="F76" s="65">
        <f t="shared" si="1"/>
        <v>131.4991379521916</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6243215</v>
      </c>
      <c r="E82" s="83">
        <f t="shared" si="16"/>
        <v>12417647.700000001</v>
      </c>
      <c r="F82" s="65">
        <f t="shared" si="1"/>
        <v>198.89828718056324</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0</v>
      </c>
      <c r="E84" s="251">
        <v>0</v>
      </c>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747630</v>
      </c>
      <c r="E86" s="251">
        <v>1545724.73</v>
      </c>
      <c r="F86" s="65">
        <f t="shared" si="1"/>
        <v>206.74996054197931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5495585</v>
      </c>
      <c r="E88" s="251">
        <v>10871922.970000001</v>
      </c>
      <c r="F88" s="65">
        <f t="shared" si="1"/>
        <v>197.83013036828658</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197686</v>
      </c>
      <c r="E89" s="83">
        <f t="shared" si="17"/>
        <v>204685.98</v>
      </c>
      <c r="F89" s="65">
        <f t="shared" si="1"/>
        <v>103.54095889440831</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26500</v>
      </c>
      <c r="E94" s="83">
        <f t="shared" si="19"/>
        <v>26500</v>
      </c>
      <c r="F94" s="65">
        <f t="shared" si="1"/>
        <v>100</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26500</v>
      </c>
      <c r="E95" s="251">
        <v>26500</v>
      </c>
      <c r="F95" s="65">
        <f t="shared" si="1"/>
        <v>100</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171186</v>
      </c>
      <c r="E106" s="251">
        <v>178185.98</v>
      </c>
      <c r="F106" s="65">
        <f t="shared" si="1"/>
        <v>104.08910775413878</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1546585</v>
      </c>
      <c r="E107" s="83">
        <f t="shared" si="21"/>
        <v>1932733.26</v>
      </c>
      <c r="F107" s="65">
        <f t="shared" si="1"/>
        <v>124.96780067050955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320066</v>
      </c>
      <c r="E108" s="251">
        <v>502287.5</v>
      </c>
      <c r="F108" s="65">
        <f t="shared" si="1"/>
        <v>156.93247642673697</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542374</v>
      </c>
      <c r="E109" s="251">
        <v>591990.24</v>
      </c>
      <c r="F109" s="65">
        <f t="shared" si="1"/>
        <v>109.14797538230077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89000</v>
      </c>
      <c r="E111" s="251">
        <v>100000</v>
      </c>
      <c r="F111" s="65">
        <f t="shared" si="1"/>
        <v>112.35955056179776</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595145</v>
      </c>
      <c r="E113" s="251">
        <v>738455.52</v>
      </c>
      <c r="F113" s="65">
        <f t="shared" si="1"/>
        <v>124.07993346159341</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4113322</v>
      </c>
      <c r="E114" s="83">
        <f t="shared" si="22"/>
        <v>5279608.17</v>
      </c>
      <c r="F114" s="65">
        <f t="shared" si="1"/>
        <v>128.3538747999792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3956652</v>
      </c>
      <c r="E115" s="83">
        <f t="shared" si="23"/>
        <v>5177640.99</v>
      </c>
      <c r="F115" s="65">
        <f t="shared" si="1"/>
        <v>130.85914530769955</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3820717</v>
      </c>
      <c r="E116" s="251">
        <v>5018628.88</v>
      </c>
      <c r="F116" s="65">
        <f t="shared" si="1"/>
        <v>131.35306488284789</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135935</v>
      </c>
      <c r="E117" s="251">
        <v>159012.10999999999</v>
      </c>
      <c r="F117" s="65">
        <f t="shared" si="1"/>
        <v>116.97657704049729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95470</v>
      </c>
      <c r="E118" s="83">
        <f t="shared" si="24"/>
        <v>76767.179999999993</v>
      </c>
      <c r="F118" s="65">
        <f t="shared" si="1"/>
        <v>80.409741279983237</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95470</v>
      </c>
      <c r="E119" s="251">
        <v>76767.179999999993</v>
      </c>
      <c r="F119" s="65">
        <f t="shared" si="1"/>
        <v>80.409741279983237</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61200</v>
      </c>
      <c r="E125" s="251">
        <v>25200</v>
      </c>
      <c r="F125" s="65">
        <f t="shared" si="1"/>
        <v>41.17647058823529</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428250</v>
      </c>
      <c r="E129" s="83">
        <f t="shared" si="26"/>
        <v>373170.6</v>
      </c>
      <c r="F129" s="65">
        <f t="shared" si="1"/>
        <v>87.138493870402797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310000</v>
      </c>
      <c r="E135" s="251">
        <v>289999.93</v>
      </c>
      <c r="F135" s="65">
        <f t="shared" si="1"/>
        <v>93.548364516129041</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41150</v>
      </c>
      <c r="E137" s="251">
        <v>31040</v>
      </c>
      <c r="F137" s="65">
        <f t="shared" si="1"/>
        <v>75.431348724179827</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0</v>
      </c>
      <c r="E138" s="251">
        <v>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77100</v>
      </c>
      <c r="E140" s="251">
        <v>52130.67</v>
      </c>
      <c r="F140" s="65">
        <f t="shared" si="1"/>
        <v>67.614357976653693</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25516044</v>
      </c>
      <c r="E141" s="108">
        <f t="shared" si="28"/>
        <v>35433242.88000001</v>
      </c>
      <c r="F141" s="84">
        <f t="shared" si="1"/>
        <v>138.86652209880188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73000</v>
      </c>
      <c r="E5" s="109">
        <f t="shared" si="0"/>
        <v>198792.21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8833.8799999999992</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8833.8799999999992</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8833.8799999999992</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73000</v>
      </c>
      <c r="E22" s="110">
        <f t="shared" si="3"/>
        <v>189958.33</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73000</v>
      </c>
      <c r="E23" s="110">
        <f t="shared" si="4"/>
        <v>189958.33</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73000</v>
      </c>
      <c r="E25" s="252">
        <v>189958.33</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31810799.699999999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36053070.630000003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32311826.530000001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8666064.9199999999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18642074.75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209365.51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184500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675173.88</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119765.05</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3814882.42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3081368.81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659875.29</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659875.29</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36577169.719999999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31943347.960000001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8108846.0300000003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18630847.920000002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209283.08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177500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686503.43</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119765.05</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4010602.45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3144369.86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1489451.9</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1489451.9</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31286700.609999999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5829427.2400000002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4770934.7700000005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229428</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229428</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4492836.46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3420034.84</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462019.07</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126709.25</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484073.3</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7000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7000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40003.279999999999</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15734.4</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3298.68</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20970.2</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1667.03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1667.03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725338.38</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10382.5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100000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44150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570805.88</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333154.09000000003</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333154.09000000003</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25457273.369999997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16097541.75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457517.85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8902213.7699999996</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34805</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0</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2023-02-28T10:53:30Z</cp:lastPrinted>
  <dcterms:created xsi:type="dcterms:W3CDTF">2022-04-01T05:14:30Z</dcterms:created>
  <dcterms:modified xsi:type="dcterms:W3CDTF">2023-02-28T15:06:08Z</dcterms:modified>
</cp:coreProperties>
</file>